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40" windowWidth="12120" windowHeight="9000"/>
  </bookViews>
  <sheets>
    <sheet name="Foreword" sheetId="29" r:id="rId1"/>
    <sheet name="Contents" sheetId="27" r:id="rId2"/>
    <sheet name="Suply AC by Source insti." sheetId="1" r:id="rId3"/>
    <sheet name="prwise agri.loan" sheetId="6" r:id="rId4"/>
    <sheet name="L.O.Prin&amp;Rtn" sheetId="8" r:id="rId5"/>
    <sheet name="Cr.Disbr&amp;farmers served" sheetId="9" r:id="rId6"/>
    <sheet name="A.C.Disbr.size of loan" sheetId="10" r:id="rId7"/>
    <sheet name="TWise Compo" sheetId="14" r:id="rId8"/>
    <sheet name="Securitywise AC Disb." sheetId="11" r:id="rId9"/>
    <sheet name="AC Prod&amp;Dev.Loan" sheetId="12" r:id="rId10"/>
    <sheet name="Purwise.AC Disbr" sheetId="13" r:id="rId11"/>
    <sheet name="FC RabiKharif" sheetId="15" r:id="rId12"/>
    <sheet name="Holdingwise AC Disbr" sheetId="2" r:id="rId13"/>
    <sheet name="AC Econholding" sheetId="16" r:id="rId14"/>
    <sheet name="Loan S.Farmer" sheetId="17" r:id="rId15"/>
    <sheet name="Tr-&amp;Tubewell (R)" sheetId="25" r:id="rId16"/>
    <sheet name="AC Rec.Ops" sheetId="20" r:id="rId17"/>
    <sheet name="Purwise NPL OStanding " sheetId="21" r:id="rId18"/>
    <sheet name="SAM LOAN REC." sheetId="24" r:id="rId19"/>
    <sheet name="ztbl stafield" sheetId="4" r:id="rId20"/>
    <sheet name="Network of Field Officers" sheetId="28" r:id="rId21"/>
    <sheet name="Cum.Rec." sheetId="26" r:id="rId22"/>
  </sheets>
  <definedNames>
    <definedName name="_xlnm.Print_Area" localSheetId="6">'A.C.Disbr.size of loan'!$A$1:$I$199</definedName>
    <definedName name="_xlnm.Print_Area" localSheetId="13">'AC Econholding'!$A$1:$AE$25</definedName>
    <definedName name="_xlnm.Print_Area" localSheetId="9">'AC Prod&amp;Dev.Loan'!$A$1:$G$158</definedName>
    <definedName name="_xlnm.Print_Area" localSheetId="16">'AC Rec.Ops'!$A$1:$AD$25</definedName>
    <definedName name="_xlnm.Print_Area" localSheetId="1">Contents!$A$1:$E$38</definedName>
    <definedName name="_xlnm.Print_Area" localSheetId="5">'Cr.Disbr&amp;farmers served'!$A$1:$G$149</definedName>
    <definedName name="_xlnm.Print_Area" localSheetId="21">Cum.Rec.!$A$1:$AG$40</definedName>
    <definedName name="_xlnm.Print_Area" localSheetId="11">'FC RabiKharif'!$A$1:$J$215</definedName>
    <definedName name="_xlnm.Print_Area" localSheetId="12">'Holdingwise AC Disbr'!$A$1:$W$156</definedName>
    <definedName name="_xlnm.Print_Area" localSheetId="4">'L.O.Prin&amp;Rtn'!$A$1:$I$343</definedName>
    <definedName name="_xlnm.Print_Area" localSheetId="14">'Loan S.Farmer'!$A$1:$AO$25</definedName>
    <definedName name="_xlnm.Print_Area" localSheetId="3">'prwise agri.loan'!$A$1:$BG$39</definedName>
    <definedName name="_xlnm.Print_Area" localSheetId="17">'Purwise NPL OStanding '!$A$1:$Q$258</definedName>
    <definedName name="_xlnm.Print_Area" localSheetId="10">'Purwise.AC Disbr'!$A$1:$J$290</definedName>
    <definedName name="_xlnm.Print_Area" localSheetId="18">'SAM LOAN REC.'!$A$1:$F$21</definedName>
    <definedName name="_xlnm.Print_Area" localSheetId="8">'Securitywise AC Disb.'!$A$1:$H$157</definedName>
    <definedName name="_xlnm.Print_Area" localSheetId="2">'Suply AC by Source insti.'!$A$1:$L$280</definedName>
    <definedName name="_xlnm.Print_Area" localSheetId="15">'Tr-&amp;Tubewell (R)'!$A$1:$S$53</definedName>
    <definedName name="_xlnm.Print_Area" localSheetId="7">'TWise Compo'!$A$1:$G$141</definedName>
    <definedName name="_xlnm.Print_Area" localSheetId="19">'ztbl stafield'!$A$1:$AJ$24</definedName>
    <definedName name="TABLE1">'L.O.Prin&amp;Rtn'!$B$1:$H$15</definedName>
  </definedNames>
  <calcPr calcId="124519"/>
  <fileRecoveryPr autoRecover="0"/>
</workbook>
</file>

<file path=xl/calcChain.xml><?xml version="1.0" encoding="utf-8"?>
<calcChain xmlns="http://schemas.openxmlformats.org/spreadsheetml/2006/main">
  <c r="G21" i="11"/>
  <c r="G20"/>
  <c r="H18" i="28"/>
  <c r="G18"/>
  <c r="F18"/>
  <c r="E21" i="4"/>
  <c r="D233" i="21"/>
  <c r="D200"/>
  <c r="D167"/>
  <c r="D133"/>
  <c r="D96"/>
  <c r="D64"/>
  <c r="C233"/>
  <c r="C200"/>
  <c r="C167"/>
  <c r="C133"/>
  <c r="C96"/>
  <c r="C64"/>
  <c r="C32" l="1"/>
  <c r="D32"/>
  <c r="C194" i="15"/>
  <c r="C186"/>
  <c r="C178"/>
  <c r="C169"/>
  <c r="C142"/>
  <c r="D142"/>
  <c r="C113"/>
  <c r="D113"/>
  <c r="C84"/>
  <c r="D84"/>
  <c r="C28"/>
  <c r="C31" i="13"/>
  <c r="C274"/>
  <c r="C191"/>
  <c r="C232"/>
  <c r="C149"/>
  <c r="C106"/>
  <c r="C66"/>
  <c r="G151" i="11"/>
  <c r="D18" i="13" l="1"/>
  <c r="D21" i="26" l="1"/>
  <c r="E21"/>
  <c r="D20" l="1"/>
  <c r="D223" i="13" l="1"/>
  <c r="D225"/>
  <c r="D224"/>
  <c r="D140"/>
  <c r="D142"/>
  <c r="D141"/>
  <c r="D98"/>
  <c r="D99"/>
  <c r="D97"/>
  <c r="D182"/>
  <c r="D59"/>
  <c r="D58"/>
  <c r="D57"/>
  <c r="E19" i="4" l="1"/>
  <c r="E18"/>
  <c r="E17"/>
  <c r="E16"/>
  <c r="E15"/>
  <c r="E14"/>
  <c r="E13"/>
  <c r="E12"/>
  <c r="E11"/>
  <c r="E10"/>
  <c r="J19" i="2"/>
  <c r="J18"/>
  <c r="J17"/>
  <c r="J16"/>
  <c r="J15"/>
  <c r="J14"/>
  <c r="J13"/>
  <c r="J12"/>
  <c r="J11"/>
  <c r="J10"/>
  <c r="E20" i="4" l="1"/>
  <c r="E20" i="26" l="1"/>
  <c r="D194" i="15" l="1"/>
  <c r="D178"/>
  <c r="D186" s="1"/>
  <c r="D168"/>
  <c r="D151"/>
  <c r="D159" s="1"/>
  <c r="D141"/>
  <c r="D103"/>
  <c r="D83"/>
  <c r="D29" i="13"/>
  <c r="D28"/>
  <c r="D27"/>
  <c r="D26"/>
  <c r="D25"/>
  <c r="D21"/>
  <c r="D19"/>
  <c r="D17"/>
  <c r="D16"/>
  <c r="D15"/>
  <c r="D14"/>
  <c r="D13"/>
  <c r="D12"/>
  <c r="D11"/>
  <c r="D9"/>
  <c r="D273"/>
  <c r="D251"/>
  <c r="D231"/>
  <c r="D209"/>
  <c r="D190"/>
  <c r="D168"/>
  <c r="D126"/>
  <c r="D83"/>
  <c r="D105"/>
  <c r="D253"/>
  <c r="D211"/>
  <c r="D170"/>
  <c r="D128"/>
  <c r="D85"/>
  <c r="D45"/>
  <c r="D43"/>
  <c r="D180" l="1"/>
  <c r="D23"/>
  <c r="D22"/>
  <c r="D24"/>
  <c r="D263"/>
  <c r="D221"/>
  <c r="D138"/>
  <c r="D8"/>
  <c r="D95"/>
  <c r="D10"/>
  <c r="D55"/>
  <c r="D65"/>
  <c r="D30" l="1"/>
  <c r="D20"/>
  <c r="E19" i="26" l="1"/>
  <c r="D19"/>
  <c r="D18" l="1"/>
  <c r="E18"/>
  <c r="D17" l="1"/>
  <c r="W4"/>
  <c r="X4"/>
  <c r="Y4"/>
  <c r="Z4"/>
  <c r="V4"/>
  <c r="U4"/>
  <c r="E17"/>
  <c r="D11"/>
  <c r="D12"/>
  <c r="D13"/>
  <c r="D14"/>
  <c r="D15"/>
  <c r="D16"/>
  <c r="E11"/>
  <c r="E12"/>
  <c r="E13"/>
  <c r="E14"/>
  <c r="E15"/>
  <c r="E16"/>
  <c r="N31" i="21"/>
  <c r="O31"/>
  <c r="P31"/>
  <c r="AQ75" i="6"/>
  <c r="AQ76" s="1"/>
  <c r="AQ77" s="1"/>
  <c r="AQ85" s="1"/>
  <c r="AQ86" s="1"/>
  <c r="AQ87" s="1"/>
  <c r="AQ88" s="1"/>
  <c r="AQ89" s="1"/>
  <c r="AQ90" s="1"/>
  <c r="AQ91" s="1"/>
  <c r="AQ92" s="1"/>
  <c r="AP75"/>
  <c r="AP76" s="1"/>
  <c r="AP77" s="1"/>
  <c r="AD91"/>
  <c r="Q91"/>
  <c r="L50"/>
  <c r="L76"/>
  <c r="AK90"/>
  <c r="Z90"/>
  <c r="Q90"/>
  <c r="L49"/>
  <c r="M49" s="1"/>
  <c r="L75"/>
  <c r="AK89"/>
  <c r="Z89"/>
  <c r="Q89"/>
  <c r="L48"/>
  <c r="L74"/>
  <c r="AK88"/>
  <c r="Z88"/>
  <c r="Q88"/>
  <c r="M88"/>
  <c r="AK87"/>
  <c r="Z87"/>
  <c r="Q87"/>
  <c r="M87"/>
  <c r="AK86"/>
  <c r="Z86"/>
  <c r="Q86"/>
  <c r="M86"/>
  <c r="AK85"/>
  <c r="Q85"/>
  <c r="M85"/>
  <c r="AK84"/>
  <c r="Q84"/>
  <c r="L84"/>
  <c r="M84" s="1"/>
  <c r="AK83"/>
  <c r="Q83"/>
  <c r="M83"/>
  <c r="Q82"/>
  <c r="M82"/>
  <c r="AD81"/>
  <c r="Q81"/>
  <c r="M81"/>
  <c r="AD80"/>
  <c r="Q80"/>
  <c r="L80"/>
  <c r="M80" s="1"/>
  <c r="AD79"/>
  <c r="Q79"/>
  <c r="L79"/>
  <c r="M79" s="1"/>
  <c r="AD78"/>
  <c r="Q78"/>
  <c r="L78"/>
  <c r="M78" s="1"/>
  <c r="AD77"/>
  <c r="Q77"/>
  <c r="L77"/>
  <c r="M77" s="1"/>
  <c r="AD76"/>
  <c r="Q76"/>
  <c r="AD75"/>
  <c r="Q75"/>
  <c r="M75"/>
  <c r="AD74"/>
  <c r="Q74"/>
  <c r="AQ45"/>
  <c r="AQ46" s="1"/>
  <c r="AQ47" s="1"/>
  <c r="AP45"/>
  <c r="AP46" s="1"/>
  <c r="AP47" s="1"/>
  <c r="AK61"/>
  <c r="AD61"/>
  <c r="Q61"/>
  <c r="M61"/>
  <c r="AK60"/>
  <c r="Q60"/>
  <c r="M60"/>
  <c r="AK59"/>
  <c r="Q59"/>
  <c r="M59"/>
  <c r="AK58"/>
  <c r="Q58"/>
  <c r="M58"/>
  <c r="AK57"/>
  <c r="Q57"/>
  <c r="M57"/>
  <c r="AK56"/>
  <c r="Q56"/>
  <c r="M56"/>
  <c r="AK55"/>
  <c r="Q55"/>
  <c r="M55"/>
  <c r="AK54"/>
  <c r="AD54"/>
  <c r="Q54"/>
  <c r="M54"/>
  <c r="AK53"/>
  <c r="AD53"/>
  <c r="Q53"/>
  <c r="M53"/>
  <c r="AK52"/>
  <c r="AD52"/>
  <c r="Q52"/>
  <c r="M52"/>
  <c r="AK51"/>
  <c r="AD51"/>
  <c r="Q51"/>
  <c r="M51"/>
  <c r="AK50"/>
  <c r="AD50"/>
  <c r="Q50"/>
  <c r="M50"/>
  <c r="AK49"/>
  <c r="AD49"/>
  <c r="Q49"/>
  <c r="AK48"/>
  <c r="AD48"/>
  <c r="Q48"/>
  <c r="M48"/>
  <c r="AK47"/>
  <c r="AD47"/>
  <c r="Q47"/>
  <c r="L47"/>
  <c r="M47" s="1"/>
  <c r="AK46"/>
  <c r="AD46"/>
  <c r="Q46"/>
  <c r="L46"/>
  <c r="M46" s="1"/>
  <c r="AK45"/>
  <c r="AD45"/>
  <c r="Q45"/>
  <c r="L45"/>
  <c r="M45" s="1"/>
  <c r="AK44"/>
  <c r="AD44"/>
  <c r="Q44"/>
  <c r="M44"/>
  <c r="L90" l="1"/>
  <c r="M90" s="1"/>
  <c r="L91"/>
  <c r="M91" s="1"/>
  <c r="L89"/>
  <c r="M89" s="1"/>
  <c r="AP48"/>
  <c r="AP55"/>
  <c r="AQ55"/>
  <c r="AQ56" s="1"/>
  <c r="AQ57" s="1"/>
  <c r="AQ58" s="1"/>
  <c r="AQ59" s="1"/>
  <c r="AQ60" s="1"/>
  <c r="AQ61" s="1"/>
  <c r="AQ62" s="1"/>
  <c r="AQ48"/>
  <c r="AQ49" s="1"/>
  <c r="AQ50" s="1"/>
  <c r="AQ51" s="1"/>
  <c r="AQ52" s="1"/>
  <c r="AQ53" s="1"/>
  <c r="AQ54" s="1"/>
  <c r="M74"/>
  <c r="M76"/>
  <c r="AQ78"/>
  <c r="AQ79" s="1"/>
  <c r="AQ80" s="1"/>
  <c r="AQ81" s="1"/>
  <c r="AQ82" s="1"/>
  <c r="AQ83" s="1"/>
  <c r="AQ84" s="1"/>
  <c r="AP85"/>
  <c r="AP86" s="1"/>
  <c r="AP87" s="1"/>
  <c r="AP88" s="1"/>
  <c r="AP89" s="1"/>
  <c r="AP90" s="1"/>
  <c r="AP91" s="1"/>
  <c r="AP92" s="1"/>
  <c r="AP78"/>
  <c r="AP79" s="1"/>
  <c r="AP80" s="1"/>
  <c r="AP81" s="1"/>
  <c r="AP82" s="1"/>
  <c r="AP83" s="1"/>
  <c r="AP84" s="1"/>
  <c r="AP49" l="1"/>
  <c r="AP56"/>
  <c r="AP50" l="1"/>
  <c r="AP57"/>
  <c r="AP51" l="1"/>
  <c r="AP58"/>
  <c r="AP52" l="1"/>
  <c r="AP59"/>
  <c r="AP53" l="1"/>
  <c r="AP60"/>
  <c r="AP54" l="1"/>
  <c r="AP62" s="1"/>
  <c r="AP61"/>
  <c r="D148" i="13" l="1"/>
</calcChain>
</file>

<file path=xl/sharedStrings.xml><?xml version="1.0" encoding="utf-8"?>
<sst xmlns="http://schemas.openxmlformats.org/spreadsheetml/2006/main" count="2876" uniqueCount="407">
  <si>
    <t>TOTAL</t>
  </si>
  <si>
    <t>FY'2000</t>
  </si>
  <si>
    <t>FY'2001</t>
  </si>
  <si>
    <t>FY'2002</t>
  </si>
  <si>
    <t>FY'2003</t>
  </si>
  <si>
    <t>FY'2004</t>
  </si>
  <si>
    <t>FY'2005</t>
  </si>
  <si>
    <t>FY'2006</t>
  </si>
  <si>
    <t>FY'2007</t>
  </si>
  <si>
    <t>FY'2008</t>
  </si>
  <si>
    <t>FY'2009</t>
  </si>
  <si>
    <t xml:space="preserve"> </t>
  </si>
  <si>
    <t>YEARS</t>
  </si>
  <si>
    <t>Table 1</t>
  </si>
  <si>
    <t>(Rupees Million)</t>
  </si>
  <si>
    <t>SUPPLY OF AGRICULTURAL CREDIT BY SOURCE OF INSTITUTION</t>
  </si>
  <si>
    <t>SUPPLY OF PRODUCTION LOANS CREDIT BY SOURCE OF INSTITUTION</t>
  </si>
  <si>
    <t>AGRI.</t>
  </si>
  <si>
    <t>CREDIT</t>
  </si>
  <si>
    <t xml:space="preserve">PROJECT </t>
  </si>
  <si>
    <t>LOANS</t>
  </si>
  <si>
    <t>CY'2004</t>
  </si>
  <si>
    <t>CY'2005</t>
  </si>
  <si>
    <t>CY'2006</t>
  </si>
  <si>
    <t>CY'2007</t>
  </si>
  <si>
    <t>CY'2008</t>
  </si>
  <si>
    <t>CY'2009</t>
  </si>
  <si>
    <t>LOANS OUTSTANDING</t>
  </si>
  <si>
    <t>TABLE 2.1</t>
  </si>
  <si>
    <t>PAKISTAN</t>
  </si>
  <si>
    <t>PUNJAB</t>
  </si>
  <si>
    <t>AZAD  KASHMIR</t>
  </si>
  <si>
    <t>SINDH</t>
  </si>
  <si>
    <t>CY'2003</t>
  </si>
  <si>
    <t>PRODUCTION</t>
  </si>
  <si>
    <t>DEVELOPMENT</t>
  </si>
  <si>
    <t>AGRI.CREDIT PRODUCTION AND DEVELOPMENT LOANS</t>
  </si>
  <si>
    <t>AGRI.CREDIT DISBURSEMENT BY SIZE OF LOAN</t>
  </si>
  <si>
    <t>HOLDING-WISE AGRI.CREDIT DISBURSED</t>
  </si>
  <si>
    <t>TERM-WISE COMPOSITION OF AGRI.CREDIT</t>
  </si>
  <si>
    <t>S E C U R E D</t>
  </si>
  <si>
    <t>SURETY</t>
  </si>
  <si>
    <t>SECURITY-WISE AGRI.CREDIT DISBURSED</t>
  </si>
  <si>
    <t>LOANS DISBURSED TO SMALL FARMERS</t>
  </si>
  <si>
    <t>TRACTORS FINANCED BY ZTBL</t>
  </si>
  <si>
    <t>TUBEWELLS FINANCED BY ZTBL</t>
  </si>
  <si>
    <t xml:space="preserve">NO OF </t>
  </si>
  <si>
    <t>TRACTORS</t>
  </si>
  <si>
    <t>AMOUNT</t>
  </si>
  <si>
    <t>SMALL</t>
  </si>
  <si>
    <t>FARMERS</t>
  </si>
  <si>
    <t>LARGE</t>
  </si>
  <si>
    <t>TUBEWELLS</t>
  </si>
  <si>
    <t>AZAD KASHMIR</t>
  </si>
  <si>
    <t>HOLDING</t>
  </si>
  <si>
    <t>ECONOMIC</t>
  </si>
  <si>
    <t>AGRI.CREDIT DISBURSED BY ECONOMIC HOLDING</t>
  </si>
  <si>
    <t>SUBSISTENCE</t>
  </si>
  <si>
    <t>DURING THE YEAR</t>
  </si>
  <si>
    <t>SERVED</t>
  </si>
  <si>
    <t>DISBURSEMENT</t>
  </si>
  <si>
    <t>SINCE INCEPTION UPTO 30TH JUNE/31ST DEC</t>
  </si>
  <si>
    <t>01-07-02 TO 13-12-02</t>
  </si>
  <si>
    <t>14-12-02 TO 31-12-03</t>
  </si>
  <si>
    <t>AGRI.CREDIT RECOVERY OPERATIONS</t>
  </si>
  <si>
    <t>RECOVERY</t>
  </si>
  <si>
    <t>CUMULATIVE RECOVERY</t>
  </si>
  <si>
    <t>SUPPLY OF DEVELOPMENT LOANS BY SOURCE OF INSTITUTION</t>
  </si>
  <si>
    <t>TOTAL CREDIT DISBURSED &amp; FAMERS SERVED</t>
  </si>
  <si>
    <t>GILGIT BALTISTAN</t>
  </si>
  <si>
    <t>KHYBER PAKHTUN KHWA</t>
  </si>
  <si>
    <t>TABLE 2.3.1</t>
  </si>
  <si>
    <t xml:space="preserve">  </t>
  </si>
  <si>
    <t>FY'2010</t>
  </si>
  <si>
    <t>CY'2010</t>
  </si>
  <si>
    <t>BALOCHISTAN</t>
  </si>
  <si>
    <t>TABLE 2.2.3</t>
  </si>
  <si>
    <t>TABLE 2.2.4</t>
  </si>
  <si>
    <t>TABLE 2.2.2</t>
  </si>
  <si>
    <t>TABLE 2.2.8</t>
  </si>
  <si>
    <t>TABLE 2.2.5</t>
  </si>
  <si>
    <t>TABLE 2.2.10</t>
  </si>
  <si>
    <t>TABLE 2.2.9</t>
  </si>
  <si>
    <t>TABLE 2.2.11</t>
  </si>
  <si>
    <t>TABLE 2.2.12</t>
  </si>
  <si>
    <t>FY'2011</t>
  </si>
  <si>
    <t>CY'2011</t>
  </si>
  <si>
    <t>FY'2012</t>
  </si>
  <si>
    <t>CY'2012</t>
  </si>
  <si>
    <t>CY'2013</t>
  </si>
  <si>
    <t>FY'2013</t>
  </si>
  <si>
    <t xml:space="preserve">CY'2013 </t>
  </si>
  <si>
    <t>STAFF POSITION OF ZTBL</t>
  </si>
  <si>
    <t>NETWORK OF FIELD OFFICES</t>
  </si>
  <si>
    <t>(Numbers)</t>
  </si>
  <si>
    <t>STAFF</t>
  </si>
  <si>
    <t>REGIONS/ZONES</t>
  </si>
  <si>
    <t>BRANCHES</t>
  </si>
  <si>
    <t>MCOS</t>
  </si>
  <si>
    <t>BALUCHISTAN</t>
  </si>
  <si>
    <t>PURPOSE-WISE AGRI.CREDIT DISBURSED</t>
  </si>
  <si>
    <t>PURPOSES</t>
  </si>
  <si>
    <t>DEVELOPMENT LOANS</t>
  </si>
  <si>
    <t>RABI CROPS</t>
  </si>
  <si>
    <t>WHEAT</t>
  </si>
  <si>
    <t>FARM EQUIPMENT</t>
  </si>
  <si>
    <t>GRAM</t>
  </si>
  <si>
    <t>DAIRY FARMING</t>
  </si>
  <si>
    <t>TOBACCO</t>
  </si>
  <si>
    <t>LIVESTOCK</t>
  </si>
  <si>
    <t>SOYABEAN</t>
  </si>
  <si>
    <t>SUNFLOWER</t>
  </si>
  <si>
    <t>ORCHARDS</t>
  </si>
  <si>
    <t>OTHER OIL SEED</t>
  </si>
  <si>
    <t>POULTRY FARMING</t>
  </si>
  <si>
    <t>POTATOES</t>
  </si>
  <si>
    <t>LAND DEVELOPMENT</t>
  </si>
  <si>
    <t>OTHERS</t>
  </si>
  <si>
    <t>FARM TRANSPORTATION</t>
  </si>
  <si>
    <t>FISHERIES</t>
  </si>
  <si>
    <t>KHARIF CROPS</t>
  </si>
  <si>
    <t>GODOWN/COLD STORAGE</t>
  </si>
  <si>
    <t>COTTON</t>
  </si>
  <si>
    <t>SUGARCANE</t>
  </si>
  <si>
    <t>PRODUCTION LOANS</t>
  </si>
  <si>
    <t>RICE (PADDY)</t>
  </si>
  <si>
    <t>FERTILIZERS</t>
  </si>
  <si>
    <t>MAIZE</t>
  </si>
  <si>
    <t>PESTICIDES</t>
  </si>
  <si>
    <t>SEEDS</t>
  </si>
  <si>
    <t>LABOUR HIRE CHARGES</t>
  </si>
  <si>
    <t>CROPS</t>
  </si>
  <si>
    <t>TRACTOR</t>
  </si>
  <si>
    <t>TABLE 2.2.6</t>
  </si>
  <si>
    <t>TABLE:2.1.2</t>
  </si>
  <si>
    <t>AGRI. LOANS OUTSTANDING</t>
  </si>
  <si>
    <t>RETURN</t>
  </si>
  <si>
    <t>31-12-2009</t>
  </si>
  <si>
    <t>31-12-2010</t>
  </si>
  <si>
    <t>31-12-2011</t>
  </si>
  <si>
    <t>31-12-2012</t>
  </si>
  <si>
    <t>31-12-2013</t>
  </si>
  <si>
    <t>GILGIT/BALTISTAN</t>
  </si>
  <si>
    <t>FARM CREDIT DISBURSED BY RABI/KHARIF CROPS</t>
  </si>
  <si>
    <t>TABLE 2.4.1</t>
  </si>
  <si>
    <t>PURPOSE-WISE AGRI.NPLs OUTSTANDING</t>
  </si>
  <si>
    <t>TABLE 2.5.1</t>
  </si>
  <si>
    <t>SAM LOANS RECOVERY AND OUTSTANDING</t>
  </si>
  <si>
    <t>PERIOD AS ON</t>
  </si>
  <si>
    <t>OUTSTANDING</t>
  </si>
  <si>
    <t>31.12.2012</t>
  </si>
  <si>
    <t>31.12.2013</t>
  </si>
  <si>
    <t>FY'2014</t>
  </si>
  <si>
    <t>CY'2014</t>
  </si>
  <si>
    <t>P U R P O S E</t>
  </si>
  <si>
    <t>PRINCIPAL</t>
  </si>
  <si>
    <t>KHYBER PAKHTUNKHWA</t>
  </si>
  <si>
    <t>FY'1999</t>
  </si>
  <si>
    <t>31.12.2014</t>
  </si>
  <si>
    <t>FARMERS SERVED</t>
  </si>
  <si>
    <t>FARMERS                SERVED</t>
  </si>
  <si>
    <t>FARMERS           SERVED</t>
  </si>
  <si>
    <t>25.1 ACRES TO 50.0 ACRES</t>
  </si>
  <si>
    <t>ABOVE 50.0 ACRES</t>
  </si>
  <si>
    <t>PUNJAB PROVINCIAL COOPERATIVE BANK LIMITED</t>
  </si>
  <si>
    <t>DOMESTIC PRIVATE BANKS</t>
  </si>
  <si>
    <t>COMMERCIAL BANKS</t>
  </si>
  <si>
    <t>MICRO-FINANCE BANKS</t>
  </si>
  <si>
    <t xml:space="preserve"> TABLE:2.1.1</t>
  </si>
  <si>
    <t>GILGIT/ BALTISTAN</t>
  </si>
  <si>
    <t>Pakistan</t>
  </si>
  <si>
    <t>Punjab</t>
  </si>
  <si>
    <t>Sindh</t>
  </si>
  <si>
    <t>Balochistan</t>
  </si>
  <si>
    <t>Gilgit Baltistan</t>
  </si>
  <si>
    <t>Azad Kashmir</t>
  </si>
  <si>
    <t>ZTBL</t>
  </si>
  <si>
    <t>ISLAMIC BANKS</t>
  </si>
  <si>
    <t>31-12-2014</t>
  </si>
  <si>
    <t>SINCE INCEPTION UPTO 31ST DEC</t>
  </si>
  <si>
    <t>MEDIUM TERM</t>
  </si>
  <si>
    <t xml:space="preserve">HYPOTHE-CATION </t>
  </si>
  <si>
    <t>(Rupees Million</t>
  </si>
  <si>
    <t>Khyber Pakhtunkwa</t>
  </si>
  <si>
    <t>RECOVER-ABLE</t>
  </si>
  <si>
    <t>KPK</t>
  </si>
  <si>
    <t>KHYBER PAKTUNKHWA</t>
  </si>
  <si>
    <t>KYBER PAKHTUNKHWA</t>
  </si>
  <si>
    <t>(RUPEES  MILLION)</t>
  </si>
  <si>
    <t>AGRI. LOANS OUTSTANDING BY PRINCIPAL AND RETURN</t>
  </si>
  <si>
    <t>(Rupees  Million)</t>
  </si>
  <si>
    <t>SHORT TERM</t>
  </si>
  <si>
    <t>LONG TERM</t>
  </si>
  <si>
    <t>UNDER</t>
  </si>
  <si>
    <t>OUTSIDE</t>
  </si>
  <si>
    <t>PASSBOOK</t>
  </si>
  <si>
    <t>TABLE 2.2.7</t>
  </si>
  <si>
    <t>A</t>
  </si>
  <si>
    <t>B</t>
  </si>
  <si>
    <t>C</t>
  </si>
  <si>
    <t>NOTE:-</t>
  </si>
  <si>
    <t>(A)  SUBSISTENCE HOLDING</t>
  </si>
  <si>
    <t>(B)  ECONOMIC HOLDING</t>
  </si>
  <si>
    <t>(C)   LARGE HOLDING</t>
  </si>
  <si>
    <t>NO OF TUBEWELLS</t>
  </si>
  <si>
    <t>W/C FOR POULTRY FARMING</t>
  </si>
  <si>
    <t>W/C FOR DAIRY FARMING</t>
  </si>
  <si>
    <t>W/C FOR LIVESTOCK</t>
  </si>
  <si>
    <t>W/C FOR FISHERIES</t>
  </si>
  <si>
    <t>Table 3.1</t>
  </si>
  <si>
    <t>NO OF</t>
  </si>
  <si>
    <t>SMALL FARMERS</t>
  </si>
  <si>
    <t>LARGE FARMERS</t>
  </si>
  <si>
    <t>AGRI.CREDIT DISBURSED &amp; FARMERS SERVED</t>
  </si>
  <si>
    <t>AGRI. CREDIT DISBURSED &amp; FARMERS SERVED</t>
  </si>
  <si>
    <t>(REGULAR EMPLOYEES)</t>
  </si>
  <si>
    <t>OFFICERS</t>
  </si>
  <si>
    <t>(AS ON 31ST DECEMBER)</t>
  </si>
  <si>
    <t>FY'2015</t>
  </si>
  <si>
    <t>:  04  :</t>
  </si>
  <si>
    <t>31-12-2015</t>
  </si>
  <si>
    <t>:  05  :</t>
  </si>
  <si>
    <t>:  06  :</t>
  </si>
  <si>
    <t>:  07  :</t>
  </si>
  <si>
    <t>:  08  :</t>
  </si>
  <si>
    <t>:  09  :</t>
  </si>
  <si>
    <t>:  10  :</t>
  </si>
  <si>
    <t>:  11  :</t>
  </si>
  <si>
    <t>CY'2015</t>
  </si>
  <si>
    <t>:  12  :</t>
  </si>
  <si>
    <t>:  13  :</t>
  </si>
  <si>
    <t>:  14  :</t>
  </si>
  <si>
    <t>:  15  :</t>
  </si>
  <si>
    <t>:  16  :</t>
  </si>
  <si>
    <t>:  17  :</t>
  </si>
  <si>
    <t>:  18  :</t>
  </si>
  <si>
    <t>:  19  :</t>
  </si>
  <si>
    <t>:  20  :</t>
  </si>
  <si>
    <t>:  21  :</t>
  </si>
  <si>
    <t>:  22  :</t>
  </si>
  <si>
    <t>:  23  :</t>
  </si>
  <si>
    <t>:  24  :</t>
  </si>
  <si>
    <t>:  25  :</t>
  </si>
  <si>
    <t>:  26  :</t>
  </si>
  <si>
    <t>:  27  :</t>
  </si>
  <si>
    <t>:  28  :</t>
  </si>
  <si>
    <t>:  30  :</t>
  </si>
  <si>
    <t>:  32  :</t>
  </si>
  <si>
    <t>:  33  :</t>
  </si>
  <si>
    <t>:  34  :</t>
  </si>
  <si>
    <t>:  35  :</t>
  </si>
  <si>
    <t>:  36  :</t>
  </si>
  <si>
    <t>:  37  :</t>
  </si>
  <si>
    <t>:  38  :</t>
  </si>
  <si>
    <t>:  39  :</t>
  </si>
  <si>
    <t>:  40  :</t>
  </si>
  <si>
    <t>:  41  :</t>
  </si>
  <si>
    <t>:  42  :</t>
  </si>
  <si>
    <t>:  43  :</t>
  </si>
  <si>
    <t>:  44  :</t>
  </si>
  <si>
    <t>:  45  :</t>
  </si>
  <si>
    <t>:  46  :</t>
  </si>
  <si>
    <t>:  47  :</t>
  </si>
  <si>
    <t>:  48  :</t>
  </si>
  <si>
    <t>:  49  :</t>
  </si>
  <si>
    <t>:  50  :</t>
  </si>
  <si>
    <t>:  51  :</t>
  </si>
  <si>
    <t>:  52  :</t>
  </si>
  <si>
    <t>:  53  :</t>
  </si>
  <si>
    <t>:  54  :</t>
  </si>
  <si>
    <t>:  55  :</t>
  </si>
  <si>
    <t>:  56  :</t>
  </si>
  <si>
    <t>:  57  :</t>
  </si>
  <si>
    <t>:  58  :</t>
  </si>
  <si>
    <t>:  59  :</t>
  </si>
  <si>
    <t>:  60  :</t>
  </si>
  <si>
    <t>:  61  :</t>
  </si>
  <si>
    <t>:  62  :</t>
  </si>
  <si>
    <t>:  63  :</t>
  </si>
  <si>
    <t>:  64  :</t>
  </si>
  <si>
    <t>:  65  :</t>
  </si>
  <si>
    <t>:  66  :</t>
  </si>
  <si>
    <t>:  67  :</t>
  </si>
  <si>
    <t>:  72  :</t>
  </si>
  <si>
    <t>:  73  :</t>
  </si>
  <si>
    <t>:  74  :</t>
  </si>
  <si>
    <t>:  75  :</t>
  </si>
  <si>
    <t>:  76  :</t>
  </si>
  <si>
    <t>:  79  :</t>
  </si>
  <si>
    <t>:  80  :</t>
  </si>
  <si>
    <t>:  81  :</t>
  </si>
  <si>
    <t>31.12.2015</t>
  </si>
  <si>
    <t>:  01  :</t>
  </si>
  <si>
    <t>:  02  :</t>
  </si>
  <si>
    <t>:  03  :</t>
  </si>
  <si>
    <t>UP TO RS.25000/-</t>
  </si>
  <si>
    <t xml:space="preserve">RS.25001/-        TO RS.50000/-              </t>
  </si>
  <si>
    <t xml:space="preserve">RS.50001/-        TO RS.100000/-              </t>
  </si>
  <si>
    <t>: 68 - 69 :</t>
  </si>
  <si>
    <t>: 70 - 71:</t>
  </si>
  <si>
    <t>: 84 :</t>
  </si>
  <si>
    <t>FY'2016</t>
  </si>
  <si>
    <t>31-12-2016</t>
  </si>
  <si>
    <t>CY'2016</t>
  </si>
  <si>
    <t>JAWAR</t>
  </si>
  <si>
    <t>BAJRA</t>
  </si>
  <si>
    <t>12.51 ACRES TO 25.0 ACRES</t>
  </si>
  <si>
    <t>UPTO 12.50 ACRES</t>
  </si>
  <si>
    <t>For 2016</t>
  </si>
  <si>
    <t>31.12.2016</t>
  </si>
  <si>
    <t xml:space="preserve">ZTBL:PURPOSE-WISE AGRI. LOANS OUTSTANDING </t>
  </si>
  <si>
    <t>Table 3.2</t>
  </si>
  <si>
    <t>PROVINCE/AREA</t>
  </si>
  <si>
    <t>ZONES</t>
  </si>
  <si>
    <t>MCO's</t>
  </si>
  <si>
    <t>Table 3.3</t>
  </si>
  <si>
    <t>FY'2017</t>
  </si>
  <si>
    <t>31-12-2017</t>
  </si>
  <si>
    <t>CY'2017</t>
  </si>
  <si>
    <t>:  31  :</t>
  </si>
  <si>
    <t>:  29  :</t>
  </si>
  <si>
    <t xml:space="preserve">TOTAL   AGRI. CREDIT              </t>
  </si>
  <si>
    <t>31.12.2017</t>
  </si>
  <si>
    <t>MICRO FINANCE INSTITUTIONS/RSPs</t>
  </si>
  <si>
    <t xml:space="preserve">            KHYBER PAKHTUN KHWA</t>
  </si>
  <si>
    <t>LANDLESS FARMER</t>
  </si>
  <si>
    <t xml:space="preserve">ABOVE        RS.100000/-              </t>
  </si>
  <si>
    <t>FY'2018</t>
  </si>
  <si>
    <t>31-12-2018</t>
  </si>
  <si>
    <t>CY'2018</t>
  </si>
  <si>
    <t>31.12.2018</t>
  </si>
  <si>
    <t xml:space="preserve">PERIOD                  AS ON              </t>
  </si>
  <si>
    <t>NO. OF              CASES</t>
  </si>
  <si>
    <t>NO. OF             BORROWERS</t>
  </si>
  <si>
    <t>NO. OF           ACCOUNTS</t>
  </si>
  <si>
    <t>C O N T E N T S</t>
  </si>
  <si>
    <t>S.NO</t>
  </si>
  <si>
    <t>T A B L E</t>
  </si>
  <si>
    <t>PAGE</t>
  </si>
  <si>
    <t>INSTITUTIONAL AGRICULTURAL CREDIT BY SOURCE OF INSTITUTION</t>
  </si>
  <si>
    <t>01-03</t>
  </si>
  <si>
    <t xml:space="preserve">  LOANS OUTSTANDING</t>
  </si>
  <si>
    <t xml:space="preserve">   2.1.1</t>
  </si>
  <si>
    <t>04</t>
  </si>
  <si>
    <t xml:space="preserve">   2.1.2</t>
  </si>
  <si>
    <t>LOAN OUTSTANDING BY PRINCIPAL AND RETURN</t>
  </si>
  <si>
    <t>05-11</t>
  </si>
  <si>
    <t xml:space="preserve">  LOAN DISBURSEMENT</t>
  </si>
  <si>
    <t xml:space="preserve">   2.2.1</t>
  </si>
  <si>
    <t>12-18</t>
  </si>
  <si>
    <t xml:space="preserve">   2.2.2</t>
  </si>
  <si>
    <t>AGRI. CREDIT DISBURSEMENT BY SIZE OF LOAN</t>
  </si>
  <si>
    <t>19-25</t>
  </si>
  <si>
    <t xml:space="preserve">   2.2.3</t>
  </si>
  <si>
    <t>TERM-WISE COMPOSITION OF AGRICULTURAL CREDIT</t>
  </si>
  <si>
    <t>26-32</t>
  </si>
  <si>
    <t xml:space="preserve">   2.2.4</t>
  </si>
  <si>
    <t>33-39</t>
  </si>
  <si>
    <t xml:space="preserve">   2.2.5</t>
  </si>
  <si>
    <t>AGRI.CREDIT DISBURSED BY PRODUCTION &amp; DEV.LOAN</t>
  </si>
  <si>
    <t>40-46</t>
  </si>
  <si>
    <t xml:space="preserve">   2.2.6</t>
  </si>
  <si>
    <t>PURPOSE-WISE AGRI. CREDIT DISBURSED</t>
  </si>
  <si>
    <t>47-53</t>
  </si>
  <si>
    <t xml:space="preserve">   2.2.7</t>
  </si>
  <si>
    <t>54-60</t>
  </si>
  <si>
    <t xml:space="preserve">   2.2.8</t>
  </si>
  <si>
    <t>61-67</t>
  </si>
  <si>
    <t xml:space="preserve">   2.2.9</t>
  </si>
  <si>
    <t xml:space="preserve">AGRI.CREDIT DISBURSED BY ECONOMIC HOLDING </t>
  </si>
  <si>
    <t>68-69</t>
  </si>
  <si>
    <t xml:space="preserve">   2.2.10</t>
  </si>
  <si>
    <t>70-71</t>
  </si>
  <si>
    <t xml:space="preserve">   2.2.11</t>
  </si>
  <si>
    <t xml:space="preserve">   2.2.12</t>
  </si>
  <si>
    <t xml:space="preserve">TUBEWELLS FINANCED BY ZTBL </t>
  </si>
  <si>
    <t xml:space="preserve">  RECOVERY</t>
  </si>
  <si>
    <t xml:space="preserve">   2.3.1</t>
  </si>
  <si>
    <t xml:space="preserve">  NON PERFORMING LOANS</t>
  </si>
  <si>
    <t xml:space="preserve">  2.4.1</t>
  </si>
  <si>
    <t>PROVINCE/PURPOSE-WISE NPLs LOANS OUTSTANDING</t>
  </si>
  <si>
    <t xml:space="preserve">  SAM LOANS</t>
  </si>
  <si>
    <t xml:space="preserve">  2.5.1</t>
  </si>
  <si>
    <t xml:space="preserve">  ORGANIZATIONAL SET-UP OF ZTBL</t>
  </si>
  <si>
    <t xml:space="preserve">STAFF POSITION </t>
  </si>
  <si>
    <t>NET WORK OF FIELD OFFICES (YEAR-WISE)</t>
  </si>
  <si>
    <t xml:space="preserve">FIELD SETUP </t>
  </si>
  <si>
    <t>:  77</t>
  </si>
  <si>
    <t>:  78  :</t>
  </si>
  <si>
    <t>:  82 :</t>
  </si>
  <si>
    <t>: 83 :</t>
  </si>
  <si>
    <t>:  85  :</t>
  </si>
  <si>
    <t>75-81</t>
  </si>
  <si>
    <t>CY'2019</t>
  </si>
  <si>
    <t>FY'2019</t>
  </si>
  <si>
    <t>31-12-2019</t>
  </si>
  <si>
    <t>31.12.2019</t>
  </si>
  <si>
    <t>31-12-2020</t>
  </si>
  <si>
    <t>CY'2020</t>
  </si>
  <si>
    <t>AS ON  31.12.2020</t>
  </si>
  <si>
    <t>AS ON 31-12-2020</t>
  </si>
  <si>
    <t>PURPOSE-WISE LOAN OUTSTANDING AS ON 31-12-2020</t>
  </si>
  <si>
    <t>LOANS DISBURSED TO SMALL &amp; LARGE FARMERS</t>
  </si>
  <si>
    <t>FY'2020</t>
  </si>
  <si>
    <t>ZTBL OPERATIONS DURING CY'2009 TO CY'2020</t>
  </si>
  <si>
    <t>Page 1</t>
  </si>
  <si>
    <t>Page 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</si>
</sst>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"/>
    <numFmt numFmtId="165" formatCode="0.0"/>
    <numFmt numFmtId="166" formatCode="_(* #,##0.000_);_(* \(#,##0.000\);_(* &quot;-&quot;??_);_(@_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sz val="13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quotePrefix="1" applyAlignment="1">
      <alignment horizontal="right"/>
    </xf>
    <xf numFmtId="164" fontId="0" fillId="0" borderId="7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1" fontId="0" fillId="0" borderId="0" xfId="0" applyNumberFormat="1" applyBorder="1"/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0" xfId="0" quotePrefix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" fontId="5" fillId="0" borderId="0" xfId="0" applyNumberFormat="1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5" fillId="0" borderId="0" xfId="0" applyFont="1" applyBorder="1"/>
    <xf numFmtId="164" fontId="5" fillId="0" borderId="0" xfId="0" applyNumberFormat="1" applyFont="1" applyFill="1" applyBorder="1"/>
    <xf numFmtId="0" fontId="7" fillId="0" borderId="0" xfId="0" applyFont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Border="1"/>
    <xf numFmtId="164" fontId="5" fillId="2" borderId="0" xfId="0" applyNumberFormat="1" applyFont="1" applyFill="1" applyBorder="1"/>
    <xf numFmtId="0" fontId="0" fillId="0" borderId="7" xfId="0" applyBorder="1"/>
    <xf numFmtId="164" fontId="0" fillId="0" borderId="0" xfId="0" applyNumberFormat="1"/>
    <xf numFmtId="0" fontId="0" fillId="0" borderId="1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3" fillId="0" borderId="0" xfId="0" applyFont="1"/>
    <xf numFmtId="164" fontId="1" fillId="0" borderId="0" xfId="0" applyNumberFormat="1" applyFont="1" applyBorder="1"/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164" fontId="17" fillId="0" borderId="0" xfId="0" applyNumberFormat="1" applyFont="1" applyBorder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0" fontId="0" fillId="0" borderId="11" xfId="0" quotePrefix="1" applyBorder="1" applyAlignment="1"/>
    <xf numFmtId="0" fontId="0" fillId="0" borderId="11" xfId="0" applyBorder="1" applyAlignment="1"/>
    <xf numFmtId="0" fontId="18" fillId="0" borderId="0" xfId="0" applyFont="1" applyBorder="1"/>
    <xf numFmtId="0" fontId="18" fillId="0" borderId="11" xfId="0" applyFont="1" applyBorder="1"/>
    <xf numFmtId="164" fontId="18" fillId="0" borderId="11" xfId="0" applyNumberFormat="1" applyFont="1" applyBorder="1"/>
    <xf numFmtId="0" fontId="0" fillId="0" borderId="14" xfId="0" applyBorder="1" applyAlignment="1">
      <alignment horizontal="center"/>
    </xf>
    <xf numFmtId="164" fontId="9" fillId="0" borderId="0" xfId="0" applyNumberFormat="1" applyFont="1" applyBorder="1"/>
    <xf numFmtId="0" fontId="19" fillId="0" borderId="0" xfId="0" applyFont="1" applyBorder="1"/>
    <xf numFmtId="164" fontId="19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0" xfId="0" applyFont="1"/>
    <xf numFmtId="0" fontId="9" fillId="0" borderId="0" xfId="0" applyFont="1" applyBorder="1"/>
    <xf numFmtId="0" fontId="0" fillId="0" borderId="0" xfId="0" applyBorder="1" applyAlignment="1"/>
    <xf numFmtId="164" fontId="0" fillId="0" borderId="11" xfId="0" applyNumberFormat="1" applyBorder="1"/>
    <xf numFmtId="164" fontId="0" fillId="0" borderId="10" xfId="0" applyNumberFormat="1" applyBorder="1"/>
    <xf numFmtId="164" fontId="0" fillId="0" borderId="5" xfId="0" applyNumberFormat="1" applyBorder="1" applyAlignment="1">
      <alignment horizontal="center"/>
    </xf>
    <xf numFmtId="1" fontId="0" fillId="0" borderId="11" xfId="0" applyNumberFormat="1" applyBorder="1"/>
    <xf numFmtId="1" fontId="0" fillId="0" borderId="0" xfId="0" applyNumberFormat="1" applyFill="1" applyBorder="1"/>
    <xf numFmtId="164" fontId="2" fillId="0" borderId="1" xfId="0" quotePrefix="1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" fontId="0" fillId="0" borderId="8" xfId="0" applyNumberFormat="1" applyBorder="1"/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quotePrefix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6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quotePrefix="1" applyFont="1" applyBorder="1" applyAlignment="1">
      <alignment horizontal="right"/>
    </xf>
    <xf numFmtId="0" fontId="4" fillId="0" borderId="0" xfId="0" applyFont="1" applyAlignment="1">
      <alignment horizontal="right"/>
    </xf>
    <xf numFmtId="0" fontId="23" fillId="0" borderId="0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17" fillId="0" borderId="0" xfId="0" applyNumberFormat="1" applyFont="1"/>
    <xf numFmtId="164" fontId="21" fillId="0" borderId="0" xfId="0" applyNumberFormat="1" applyFont="1"/>
    <xf numFmtId="164" fontId="5" fillId="0" borderId="0" xfId="0" applyNumberFormat="1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5" fontId="17" fillId="0" borderId="0" xfId="0" applyNumberFormat="1" applyFont="1" applyBorder="1"/>
    <xf numFmtId="164" fontId="8" fillId="0" borderId="0" xfId="0" applyNumberFormat="1" applyFont="1" applyBorder="1"/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0" fillId="0" borderId="0" xfId="0" quotePrefix="1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Border="1"/>
    <xf numFmtId="164" fontId="3" fillId="0" borderId="0" xfId="0" applyNumberFormat="1" applyFont="1" applyFill="1" applyBorder="1"/>
    <xf numFmtId="0" fontId="3" fillId="0" borderId="1" xfId="0" applyFont="1" applyBorder="1"/>
    <xf numFmtId="164" fontId="3" fillId="0" borderId="0" xfId="0" applyNumberFormat="1" applyFont="1"/>
    <xf numFmtId="0" fontId="3" fillId="0" borderId="6" xfId="0" applyFont="1" applyBorder="1"/>
    <xf numFmtId="0" fontId="24" fillId="0" borderId="0" xfId="0" applyFont="1" applyBorder="1"/>
    <xf numFmtId="164" fontId="24" fillId="0" borderId="0" xfId="0" applyNumberFormat="1" applyFont="1" applyBorder="1"/>
    <xf numFmtId="0" fontId="3" fillId="0" borderId="11" xfId="0" applyFont="1" applyBorder="1"/>
    <xf numFmtId="164" fontId="24" fillId="0" borderId="11" xfId="0" applyNumberFormat="1" applyFont="1" applyBorder="1"/>
    <xf numFmtId="0" fontId="3" fillId="0" borderId="0" xfId="0" quotePrefix="1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7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Border="1" applyAlignment="1">
      <alignment vertical="center" wrapText="1"/>
    </xf>
    <xf numFmtId="164" fontId="4" fillId="0" borderId="0" xfId="0" applyNumberFormat="1" applyFont="1"/>
    <xf numFmtId="0" fontId="4" fillId="0" borderId="0" xfId="0" applyFont="1"/>
    <xf numFmtId="164" fontId="28" fillId="0" borderId="0" xfId="0" applyNumberFormat="1" applyFont="1"/>
    <xf numFmtId="0" fontId="28" fillId="0" borderId="5" xfId="0" applyFont="1" applyBorder="1"/>
    <xf numFmtId="164" fontId="7" fillId="0" borderId="0" xfId="0" applyNumberFormat="1" applyFont="1" applyBorder="1"/>
    <xf numFmtId="164" fontId="27" fillId="0" borderId="0" xfId="0" applyNumberFormat="1" applyFont="1"/>
    <xf numFmtId="164" fontId="27" fillId="0" borderId="7" xfId="0" applyNumberFormat="1" applyFont="1" applyBorder="1"/>
    <xf numFmtId="164" fontId="27" fillId="0" borderId="9" xfId="0" applyNumberFormat="1" applyFont="1" applyBorder="1"/>
    <xf numFmtId="0" fontId="27" fillId="0" borderId="0" xfId="0" applyFont="1"/>
    <xf numFmtId="0" fontId="3" fillId="0" borderId="1" xfId="0" applyFont="1" applyFill="1" applyBorder="1" applyAlignment="1">
      <alignment horizontal="center"/>
    </xf>
    <xf numFmtId="164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1" fontId="7" fillId="0" borderId="0" xfId="0" applyNumberFormat="1" applyFont="1" applyBorder="1"/>
    <xf numFmtId="164" fontId="7" fillId="0" borderId="7" xfId="0" applyNumberFormat="1" applyFont="1" applyBorder="1"/>
    <xf numFmtId="1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164" fontId="7" fillId="0" borderId="9" xfId="0" applyNumberFormat="1" applyFont="1" applyBorder="1"/>
    <xf numFmtId="1" fontId="7" fillId="0" borderId="8" xfId="0" applyNumberFormat="1" applyFont="1" applyBorder="1"/>
    <xf numFmtId="164" fontId="7" fillId="0" borderId="8" xfId="0" applyNumberFormat="1" applyFont="1" applyBorder="1"/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center"/>
    </xf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164" fontId="7" fillId="2" borderId="1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7" fillId="0" borderId="7" xfId="0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25" fillId="0" borderId="0" xfId="0" applyFont="1"/>
    <xf numFmtId="0" fontId="28" fillId="0" borderId="0" xfId="0" applyFont="1"/>
    <xf numFmtId="0" fontId="27" fillId="0" borderId="1" xfId="0" applyFont="1" applyBorder="1"/>
    <xf numFmtId="0" fontId="27" fillId="0" borderId="6" xfId="0" applyFont="1" applyBorder="1"/>
    <xf numFmtId="0" fontId="7" fillId="0" borderId="1" xfId="0" applyFont="1" applyBorder="1"/>
    <xf numFmtId="164" fontId="7" fillId="0" borderId="0" xfId="0" applyNumberFormat="1" applyFont="1"/>
    <xf numFmtId="0" fontId="7" fillId="0" borderId="6" xfId="0" applyFont="1" applyBorder="1"/>
    <xf numFmtId="164" fontId="7" fillId="0" borderId="7" xfId="0" applyNumberFormat="1" applyFont="1" applyBorder="1" applyAlignment="1">
      <alignment horizontal="right"/>
    </xf>
    <xf numFmtId="164" fontId="30" fillId="0" borderId="1" xfId="0" applyNumberFormat="1" applyFont="1" applyFill="1" applyBorder="1" applyAlignment="1">
      <alignment horizontal="center"/>
    </xf>
    <xf numFmtId="164" fontId="30" fillId="0" borderId="0" xfId="0" applyNumberFormat="1" applyFont="1" applyBorder="1"/>
    <xf numFmtId="164" fontId="30" fillId="0" borderId="7" xfId="0" applyNumberFormat="1" applyFont="1" applyBorder="1"/>
    <xf numFmtId="164" fontId="7" fillId="0" borderId="0" xfId="0" quotePrefix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11" fillId="0" borderId="0" xfId="0" applyNumberFormat="1" applyFont="1"/>
    <xf numFmtId="16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164" fontId="7" fillId="0" borderId="7" xfId="0" applyNumberFormat="1" applyFont="1" applyFill="1" applyBorder="1"/>
    <xf numFmtId="164" fontId="10" fillId="0" borderId="0" xfId="0" quotePrefix="1" applyNumberFormat="1" applyFont="1" applyFill="1" applyBorder="1" applyAlignment="1">
      <alignment horizontal="center"/>
    </xf>
    <xf numFmtId="164" fontId="10" fillId="0" borderId="0" xfId="0" applyNumberFormat="1" applyFont="1" applyBorder="1"/>
    <xf numFmtId="0" fontId="10" fillId="0" borderId="0" xfId="0" applyFont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Border="1"/>
    <xf numFmtId="164" fontId="10" fillId="0" borderId="0" xfId="0" applyNumberFormat="1" applyFont="1"/>
    <xf numFmtId="0" fontId="10" fillId="2" borderId="0" xfId="0" applyFont="1" applyFill="1" applyBorder="1"/>
    <xf numFmtId="164" fontId="7" fillId="0" borderId="3" xfId="0" applyNumberFormat="1" applyFont="1" applyFill="1" applyBorder="1" applyAlignment="1">
      <alignment horizontal="center"/>
    </xf>
    <xf numFmtId="0" fontId="7" fillId="0" borderId="7" xfId="0" applyFont="1" applyBorder="1"/>
    <xf numFmtId="164" fontId="7" fillId="0" borderId="1" xfId="0" applyNumberFormat="1" applyFont="1" applyBorder="1"/>
    <xf numFmtId="0" fontId="7" fillId="0" borderId="3" xfId="0" applyFont="1" applyBorder="1"/>
    <xf numFmtId="164" fontId="7" fillId="2" borderId="7" xfId="0" applyNumberFormat="1" applyFont="1" applyFill="1" applyBorder="1"/>
    <xf numFmtId="1" fontId="7" fillId="2" borderId="0" xfId="0" applyNumberFormat="1" applyFont="1" applyFill="1" applyBorder="1"/>
    <xf numFmtId="1" fontId="7" fillId="0" borderId="1" xfId="0" applyNumberFormat="1" applyFont="1" applyBorder="1"/>
    <xf numFmtId="0" fontId="0" fillId="2" borderId="0" xfId="0" applyFill="1"/>
    <xf numFmtId="0" fontId="7" fillId="2" borderId="0" xfId="0" applyFont="1" applyFill="1"/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30" fillId="0" borderId="0" xfId="0" applyFont="1"/>
    <xf numFmtId="165" fontId="7" fillId="0" borderId="0" xfId="0" applyNumberFormat="1" applyFont="1" applyBorder="1"/>
    <xf numFmtId="165" fontId="10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0" fillId="0" borderId="8" xfId="0" applyBorder="1" applyAlignment="1">
      <alignment horizontal="right"/>
    </xf>
    <xf numFmtId="0" fontId="13" fillId="0" borderId="8" xfId="0" applyFont="1" applyBorder="1" applyAlignment="1">
      <alignment horizontal="right"/>
    </xf>
    <xf numFmtId="0" fontId="34" fillId="0" borderId="1" xfId="0" applyFont="1" applyBorder="1"/>
    <xf numFmtId="0" fontId="30" fillId="0" borderId="1" xfId="0" applyFont="1" applyBorder="1"/>
    <xf numFmtId="164" fontId="30" fillId="0" borderId="0" xfId="0" applyNumberFormat="1" applyFont="1"/>
    <xf numFmtId="0" fontId="7" fillId="0" borderId="0" xfId="0" applyNumberFormat="1" applyFont="1" applyBorder="1"/>
    <xf numFmtId="0" fontId="3" fillId="0" borderId="0" xfId="0" applyFont="1" applyBorder="1" applyAlignment="1">
      <alignment wrapText="1"/>
    </xf>
    <xf numFmtId="164" fontId="7" fillId="0" borderId="0" xfId="2" applyNumberFormat="1" applyFont="1" applyBorder="1"/>
    <xf numFmtId="164" fontId="28" fillId="0" borderId="10" xfId="0" applyNumberFormat="1" applyFont="1" applyBorder="1"/>
    <xf numFmtId="164" fontId="28" fillId="0" borderId="7" xfId="0" applyNumberFormat="1" applyFont="1" applyBorder="1"/>
    <xf numFmtId="1" fontId="7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33" fillId="0" borderId="1" xfId="0" applyFont="1" applyBorder="1" applyAlignment="1">
      <alignment horizontal="center"/>
    </xf>
    <xf numFmtId="0" fontId="33" fillId="0" borderId="0" xfId="0" applyFont="1" applyBorder="1"/>
    <xf numFmtId="164" fontId="33" fillId="0" borderId="0" xfId="0" applyNumberFormat="1" applyFont="1" applyBorder="1"/>
    <xf numFmtId="164" fontId="33" fillId="0" borderId="7" xfId="0" applyNumberFormat="1" applyFont="1" applyBorder="1"/>
    <xf numFmtId="0" fontId="33" fillId="0" borderId="7" xfId="0" applyFont="1" applyBorder="1"/>
    <xf numFmtId="0" fontId="33" fillId="0" borderId="1" xfId="0" applyFont="1" applyFill="1" applyBorder="1" applyAlignment="1">
      <alignment horizontal="center"/>
    </xf>
    <xf numFmtId="1" fontId="33" fillId="0" borderId="0" xfId="0" applyNumberFormat="1" applyFont="1" applyBorder="1"/>
    <xf numFmtId="0" fontId="30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5" fillId="0" borderId="8" xfId="0" quotePrefix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13" fillId="0" borderId="8" xfId="0" quotePrefix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10" fillId="0" borderId="0" xfId="0" applyFont="1" applyAlignment="1"/>
    <xf numFmtId="0" fontId="3" fillId="0" borderId="8" xfId="0" applyFont="1" applyBorder="1"/>
    <xf numFmtId="0" fontId="3" fillId="0" borderId="9" xfId="0" applyFont="1" applyBorder="1"/>
    <xf numFmtId="164" fontId="7" fillId="0" borderId="6" xfId="0" applyNumberFormat="1" applyFont="1" applyBorder="1"/>
    <xf numFmtId="1" fontId="7" fillId="0" borderId="6" xfId="0" applyNumberFormat="1" applyFont="1" applyBorder="1"/>
    <xf numFmtId="164" fontId="7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7" fillId="0" borderId="0" xfId="0" applyFont="1" applyAlignment="1">
      <alignment horizontal="left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left"/>
    </xf>
    <xf numFmtId="0" fontId="1" fillId="0" borderId="8" xfId="0" quotePrefix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22" fillId="4" borderId="5" xfId="0" applyFont="1" applyFill="1" applyBorder="1"/>
    <xf numFmtId="164" fontId="25" fillId="4" borderId="0" xfId="0" applyNumberFormat="1" applyFont="1" applyFill="1" applyBorder="1"/>
    <xf numFmtId="164" fontId="25" fillId="4" borderId="7" xfId="0" applyNumberFormat="1" applyFont="1" applyFill="1" applyBorder="1"/>
    <xf numFmtId="164" fontId="3" fillId="0" borderId="7" xfId="0" applyNumberFormat="1" applyFont="1" applyFill="1" applyBorder="1"/>
    <xf numFmtId="0" fontId="22" fillId="4" borderId="1" xfId="0" applyFont="1" applyFill="1" applyBorder="1"/>
    <xf numFmtId="164" fontId="25" fillId="4" borderId="0" xfId="0" applyNumberFormat="1" applyFont="1" applyFill="1" applyBorder="1" applyAlignment="1"/>
    <xf numFmtId="164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center"/>
    </xf>
    <xf numFmtId="0" fontId="25" fillId="4" borderId="5" xfId="0" applyFont="1" applyFill="1" applyBorder="1"/>
    <xf numFmtId="164" fontId="25" fillId="4" borderId="0" xfId="0" applyNumberFormat="1" applyFont="1" applyFill="1"/>
    <xf numFmtId="164" fontId="28" fillId="4" borderId="0" xfId="0" applyNumberFormat="1" applyFont="1" applyFill="1"/>
    <xf numFmtId="0" fontId="25" fillId="4" borderId="0" xfId="0" applyFont="1" applyFill="1"/>
    <xf numFmtId="0" fontId="25" fillId="4" borderId="1" xfId="0" applyFont="1" applyFill="1" applyBorder="1"/>
    <xf numFmtId="0" fontId="24" fillId="3" borderId="12" xfId="0" applyFont="1" applyFill="1" applyBorder="1"/>
    <xf numFmtId="164" fontId="12" fillId="3" borderId="12" xfId="0" applyNumberFormat="1" applyFont="1" applyFill="1" applyBorder="1"/>
    <xf numFmtId="164" fontId="24" fillId="3" borderId="12" xfId="0" applyNumberFormat="1" applyFont="1" applyFill="1" applyBorder="1"/>
    <xf numFmtId="0" fontId="4" fillId="3" borderId="12" xfId="0" applyFont="1" applyFill="1" applyBorder="1" applyAlignment="1">
      <alignment vertical="center"/>
    </xf>
    <xf numFmtId="0" fontId="28" fillId="4" borderId="1" xfId="0" applyFont="1" applyFill="1" applyBorder="1"/>
    <xf numFmtId="0" fontId="28" fillId="4" borderId="0" xfId="0" applyFont="1" applyFill="1"/>
    <xf numFmtId="164" fontId="28" fillId="4" borderId="7" xfId="0" applyNumberFormat="1" applyFont="1" applyFill="1" applyBorder="1"/>
    <xf numFmtId="0" fontId="12" fillId="3" borderId="12" xfId="0" applyFont="1" applyFill="1" applyBorder="1"/>
    <xf numFmtId="0" fontId="25" fillId="4" borderId="10" xfId="0" applyFont="1" applyFill="1" applyBorder="1"/>
    <xf numFmtId="164" fontId="25" fillId="4" borderId="10" xfId="0" applyNumberFormat="1" applyFont="1" applyFill="1" applyBorder="1"/>
    <xf numFmtId="0" fontId="28" fillId="4" borderId="5" xfId="0" applyFont="1" applyFill="1" applyBorder="1"/>
    <xf numFmtId="0" fontId="27" fillId="3" borderId="12" xfId="0" applyFont="1" applyFill="1" applyBorder="1"/>
    <xf numFmtId="164" fontId="12" fillId="3" borderId="12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4" fontId="29" fillId="3" borderId="0" xfId="0" applyNumberFormat="1" applyFont="1" applyFill="1"/>
    <xf numFmtId="0" fontId="29" fillId="4" borderId="5" xfId="0" applyFont="1" applyFill="1" applyBorder="1"/>
    <xf numFmtId="0" fontId="29" fillId="4" borderId="0" xfId="0" applyFont="1" applyFill="1"/>
    <xf numFmtId="164" fontId="29" fillId="4" borderId="0" xfId="0" applyNumberFormat="1" applyFont="1" applyFill="1"/>
    <xf numFmtId="164" fontId="29" fillId="4" borderId="10" xfId="0" applyNumberFormat="1" applyFont="1" applyFill="1" applyBorder="1"/>
    <xf numFmtId="0" fontId="11" fillId="4" borderId="1" xfId="0" applyFont="1" applyFill="1" applyBorder="1"/>
    <xf numFmtId="0" fontId="11" fillId="3" borderId="12" xfId="0" applyFont="1" applyFill="1" applyBorder="1"/>
    <xf numFmtId="164" fontId="10" fillId="3" borderId="12" xfId="0" applyNumberFormat="1" applyFont="1" applyFill="1" applyBorder="1"/>
    <xf numFmtId="164" fontId="11" fillId="3" borderId="12" xfId="0" applyNumberFormat="1" applyFont="1" applyFill="1" applyBorder="1"/>
    <xf numFmtId="164" fontId="29" fillId="4" borderId="7" xfId="0" applyNumberFormat="1" applyFont="1" applyFill="1" applyBorder="1"/>
    <xf numFmtId="0" fontId="10" fillId="3" borderId="12" xfId="0" applyFont="1" applyFill="1" applyBorder="1" applyAlignment="1">
      <alignment vertical="center"/>
    </xf>
    <xf numFmtId="164" fontId="35" fillId="3" borderId="0" xfId="0" applyNumberFormat="1" applyFont="1" applyFill="1"/>
    <xf numFmtId="164" fontId="35" fillId="4" borderId="0" xfId="0" applyNumberFormat="1" applyFont="1" applyFill="1"/>
    <xf numFmtId="0" fontId="35" fillId="4" borderId="5" xfId="0" applyFont="1" applyFill="1" applyBorder="1"/>
    <xf numFmtId="164" fontId="35" fillId="4" borderId="10" xfId="0" applyNumberFormat="1" applyFont="1" applyFill="1" applyBorder="1"/>
    <xf numFmtId="0" fontId="10" fillId="4" borderId="1" xfId="0" applyFont="1" applyFill="1" applyBorder="1"/>
    <xf numFmtId="0" fontId="10" fillId="3" borderId="12" xfId="0" applyFont="1" applyFill="1" applyBorder="1"/>
    <xf numFmtId="164" fontId="35" fillId="4" borderId="7" xfId="0" applyNumberFormat="1" applyFont="1" applyFill="1" applyBorder="1"/>
    <xf numFmtId="0" fontId="11" fillId="3" borderId="1" xfId="0" applyFont="1" applyFill="1" applyBorder="1"/>
    <xf numFmtId="164" fontId="29" fillId="3" borderId="7" xfId="0" applyNumberFormat="1" applyFont="1" applyFill="1" applyBorder="1"/>
    <xf numFmtId="0" fontId="29" fillId="4" borderId="1" xfId="0" applyFont="1" applyFill="1" applyBorder="1"/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right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24" fillId="3" borderId="4" xfId="0" applyFont="1" applyFill="1" applyBorder="1"/>
    <xf numFmtId="164" fontId="29" fillId="4" borderId="11" xfId="0" applyNumberFormat="1" applyFont="1" applyFill="1" applyBorder="1"/>
    <xf numFmtId="164" fontId="29" fillId="4" borderId="0" xfId="0" applyNumberFormat="1" applyFont="1" applyFill="1" applyBorder="1"/>
    <xf numFmtId="164" fontId="29" fillId="4" borderId="11" xfId="2" applyNumberFormat="1" applyFont="1" applyFill="1" applyBorder="1"/>
    <xf numFmtId="164" fontId="29" fillId="4" borderId="0" xfId="2" applyNumberFormat="1" applyFont="1" applyFill="1" applyBorder="1"/>
    <xf numFmtId="164" fontId="10" fillId="3" borderId="12" xfId="2" applyNumberFormat="1" applyFont="1" applyFill="1" applyBorder="1"/>
    <xf numFmtId="164" fontId="11" fillId="3" borderId="14" xfId="0" applyNumberFormat="1" applyFont="1" applyFill="1" applyBorder="1"/>
    <xf numFmtId="0" fontId="7" fillId="3" borderId="12" xfId="0" applyFont="1" applyFill="1" applyBorder="1"/>
    <xf numFmtId="0" fontId="10" fillId="3" borderId="13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0" fontId="7" fillId="4" borderId="8" xfId="0" applyFont="1" applyFill="1" applyBorder="1"/>
    <xf numFmtId="0" fontId="4" fillId="3" borderId="12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16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28" fillId="4" borderId="10" xfId="0" applyNumberFormat="1" applyFont="1" applyFill="1" applyBorder="1"/>
    <xf numFmtId="0" fontId="4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quotePrefix="1" applyFont="1" applyBorder="1" applyAlignment="1">
      <alignment horizontal="right"/>
    </xf>
    <xf numFmtId="0" fontId="4" fillId="3" borderId="6" xfId="0" applyFont="1" applyFill="1" applyBorder="1"/>
    <xf numFmtId="164" fontId="12" fillId="3" borderId="8" xfId="0" applyNumberFormat="1" applyFont="1" applyFill="1" applyBorder="1"/>
    <xf numFmtId="164" fontId="12" fillId="3" borderId="9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25" fillId="4" borderId="0" xfId="0" applyFont="1" applyFill="1" applyBorder="1"/>
    <xf numFmtId="0" fontId="34" fillId="0" borderId="0" xfId="0" applyFont="1" applyBorder="1"/>
    <xf numFmtId="0" fontId="28" fillId="0" borderId="0" xfId="0" applyFont="1" applyBorder="1"/>
    <xf numFmtId="0" fontId="27" fillId="0" borderId="0" xfId="0" applyFont="1" applyBorder="1"/>
    <xf numFmtId="0" fontId="28" fillId="4" borderId="0" xfId="0" applyFont="1" applyFill="1" applyBorder="1"/>
    <xf numFmtId="0" fontId="3" fillId="0" borderId="0" xfId="0" applyFont="1" applyBorder="1" applyAlignment="1">
      <alignment horizontal="left"/>
    </xf>
    <xf numFmtId="164" fontId="27" fillId="0" borderId="0" xfId="0" applyNumberFormat="1" applyFont="1" applyBorder="1"/>
    <xf numFmtId="164" fontId="28" fillId="4" borderId="0" xfId="0" applyNumberFormat="1" applyFont="1" applyFill="1" applyBorder="1"/>
    <xf numFmtId="0" fontId="29" fillId="4" borderId="0" xfId="0" applyFont="1" applyFill="1" applyBorder="1"/>
    <xf numFmtId="0" fontId="11" fillId="4" borderId="0" xfId="0" applyFont="1" applyFill="1" applyBorder="1"/>
    <xf numFmtId="0" fontId="30" fillId="0" borderId="0" xfId="0" applyFont="1" applyBorder="1"/>
    <xf numFmtId="0" fontId="35" fillId="4" borderId="0" xfId="0" applyFont="1" applyFill="1" applyBorder="1"/>
    <xf numFmtId="0" fontId="10" fillId="3" borderId="12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164" fontId="11" fillId="4" borderId="0" xfId="0" applyNumberFormat="1" applyFont="1" applyFill="1" applyBorder="1"/>
    <xf numFmtId="0" fontId="7" fillId="0" borderId="4" xfId="0" applyFont="1" applyBorder="1"/>
    <xf numFmtId="0" fontId="0" fillId="0" borderId="8" xfId="0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7" fillId="0" borderId="1" xfId="0" applyFont="1" applyBorder="1" applyAlignment="1">
      <alignment shrinkToFit="1"/>
    </xf>
    <xf numFmtId="0" fontId="10" fillId="3" borderId="4" xfId="0" applyFont="1" applyFill="1" applyBorder="1" applyAlignment="1">
      <alignment shrinkToFit="1"/>
    </xf>
    <xf numFmtId="0" fontId="4" fillId="3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center"/>
    </xf>
    <xf numFmtId="164" fontId="30" fillId="0" borderId="7" xfId="0" applyNumberFormat="1" applyFont="1" applyBorder="1" applyAlignment="1">
      <alignment horizontal="center"/>
    </xf>
    <xf numFmtId="164" fontId="30" fillId="0" borderId="8" xfId="0" applyNumberFormat="1" applyFont="1" applyBorder="1" applyAlignment="1">
      <alignment horizontal="center"/>
    </xf>
    <xf numFmtId="164" fontId="30" fillId="0" borderId="9" xfId="0" applyNumberFormat="1" applyFont="1" applyBorder="1" applyAlignment="1">
      <alignment horizontal="center"/>
    </xf>
    <xf numFmtId="0" fontId="3" fillId="3" borderId="8" xfId="0" applyFont="1" applyFill="1" applyBorder="1"/>
    <xf numFmtId="0" fontId="12" fillId="4" borderId="8" xfId="0" applyFont="1" applyFill="1" applyBorder="1"/>
    <xf numFmtId="0" fontId="7" fillId="0" borderId="1" xfId="0" applyNumberFormat="1" applyFont="1" applyBorder="1"/>
    <xf numFmtId="0" fontId="11" fillId="0" borderId="0" xfId="0" applyFont="1" applyAlignment="1">
      <alignment horizontal="right"/>
    </xf>
    <xf numFmtId="0" fontId="3" fillId="0" borderId="8" xfId="0" quotePrefix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11" xfId="0" applyFont="1" applyBorder="1" applyAlignment="1">
      <alignment vertical="center" wrapText="1"/>
    </xf>
    <xf numFmtId="0" fontId="17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" fillId="0" borderId="8" xfId="0" quotePrefix="1" applyFont="1" applyBorder="1" applyAlignment="1">
      <alignment horizontal="right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4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0" fontId="10" fillId="3" borderId="1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2" xfId="0" quotePrefix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Alignment="1">
      <alignment horizontal="right"/>
    </xf>
    <xf numFmtId="0" fontId="10" fillId="3" borderId="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1" fillId="3" borderId="2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0" fillId="0" borderId="0" xfId="0" quotePrefix="1" applyFont="1" applyAlignment="1">
      <alignment horizontal="center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11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66</xdr:row>
      <xdr:rowOff>5334</xdr:rowOff>
    </xdr:to>
    <xdr:pic>
      <xdr:nvPicPr>
        <xdr:cNvPr id="2" name="Picture 1" descr="Roman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69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sqref="A1:J52"/>
    </sheetView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F147"/>
  <sheetViews>
    <sheetView view="pageBreakPreview" zoomScaleNormal="75" workbookViewId="0"/>
  </sheetViews>
  <sheetFormatPr defaultRowHeight="12.75"/>
  <cols>
    <col min="2" max="2" width="20.42578125" customWidth="1"/>
    <col min="3" max="3" width="20.7109375" customWidth="1"/>
    <col min="4" max="4" width="22.28515625" customWidth="1"/>
    <col min="5" max="5" width="20.42578125" customWidth="1"/>
    <col min="6" max="6" width="15.140625" customWidth="1"/>
  </cols>
  <sheetData>
    <row r="1" spans="2:6" ht="35.1" customHeight="1">
      <c r="B1" s="442" t="s">
        <v>255</v>
      </c>
      <c r="C1" s="442"/>
      <c r="D1" s="442"/>
      <c r="E1" s="442"/>
    </row>
    <row r="2" spans="2:6" ht="35.1" customHeight="1">
      <c r="B2" s="378"/>
      <c r="C2" s="378"/>
      <c r="D2" s="378"/>
      <c r="E2" s="119" t="s">
        <v>29</v>
      </c>
    </row>
    <row r="3" spans="2:6" ht="35.1" customHeight="1">
      <c r="B3" s="118" t="s">
        <v>80</v>
      </c>
      <c r="C3" s="117"/>
      <c r="D3" s="117"/>
    </row>
    <row r="4" spans="2:6" ht="35.1" customHeight="1">
      <c r="B4" s="441" t="s">
        <v>36</v>
      </c>
      <c r="C4" s="441"/>
      <c r="D4" s="441"/>
      <c r="E4" s="441"/>
    </row>
    <row r="5" spans="2:6" ht="35.1" customHeight="1">
      <c r="E5" s="10" t="s">
        <v>14</v>
      </c>
    </row>
    <row r="6" spans="2:6" ht="39.950000000000003" customHeight="1">
      <c r="B6" s="460" t="s">
        <v>12</v>
      </c>
      <c r="C6" s="449" t="s">
        <v>124</v>
      </c>
      <c r="D6" s="449" t="s">
        <v>102</v>
      </c>
      <c r="E6" s="449" t="s">
        <v>0</v>
      </c>
      <c r="F6" t="s">
        <v>72</v>
      </c>
    </row>
    <row r="7" spans="2:6" ht="39.75" customHeight="1">
      <c r="B7" s="480"/>
      <c r="C7" s="449"/>
      <c r="D7" s="449"/>
      <c r="E7" s="481"/>
      <c r="F7" t="s">
        <v>11</v>
      </c>
    </row>
    <row r="8" spans="2:6" ht="50.1" customHeight="1">
      <c r="B8" s="171" t="s">
        <v>26</v>
      </c>
      <c r="C8" s="146">
        <v>61716.569000000003</v>
      </c>
      <c r="D8" s="146">
        <v>15963.861999999999</v>
      </c>
      <c r="E8" s="158">
        <v>77680.430999999997</v>
      </c>
      <c r="F8" s="12"/>
    </row>
    <row r="9" spans="2:6" ht="50.1" customHeight="1">
      <c r="B9" s="171" t="s">
        <v>74</v>
      </c>
      <c r="C9" s="146">
        <v>56867.008000000002</v>
      </c>
      <c r="D9" s="146">
        <v>12694.367</v>
      </c>
      <c r="E9" s="158">
        <v>69561.375000000015</v>
      </c>
      <c r="F9" s="12"/>
    </row>
    <row r="10" spans="2:6" ht="50.1" customHeight="1">
      <c r="B10" s="171" t="s">
        <v>86</v>
      </c>
      <c r="C10" s="146">
        <v>58267.014999999999</v>
      </c>
      <c r="D10" s="146">
        <v>7184.7730000000001</v>
      </c>
      <c r="E10" s="158">
        <v>65451.788</v>
      </c>
      <c r="F10" s="12"/>
    </row>
    <row r="11" spans="2:6" ht="50.1" customHeight="1">
      <c r="B11" s="171" t="s">
        <v>88</v>
      </c>
      <c r="C11" s="146">
        <v>52014.64</v>
      </c>
      <c r="D11" s="146">
        <v>12118.119000000001</v>
      </c>
      <c r="E11" s="158">
        <v>64132.758999999998</v>
      </c>
      <c r="F11" s="12"/>
    </row>
    <row r="12" spans="2:6" ht="50.1" customHeight="1">
      <c r="B12" s="171" t="s">
        <v>89</v>
      </c>
      <c r="C12" s="146">
        <v>56368.59</v>
      </c>
      <c r="D12" s="146">
        <v>14738.117</v>
      </c>
      <c r="E12" s="158">
        <v>71106.706999999995</v>
      </c>
      <c r="F12" s="12"/>
    </row>
    <row r="13" spans="2:6" ht="50.1" customHeight="1">
      <c r="B13" s="171" t="s">
        <v>153</v>
      </c>
      <c r="C13" s="146">
        <v>63285.628999999994</v>
      </c>
      <c r="D13" s="146">
        <v>18648.117999999999</v>
      </c>
      <c r="E13" s="158">
        <v>81933.747000000003</v>
      </c>
      <c r="F13" s="12"/>
    </row>
    <row r="14" spans="2:6" ht="50.1" customHeight="1">
      <c r="B14" s="171" t="s">
        <v>228</v>
      </c>
      <c r="C14" s="146">
        <v>70352.434000000008</v>
      </c>
      <c r="D14" s="146">
        <v>25067.531999999999</v>
      </c>
      <c r="E14" s="158">
        <v>95419.966</v>
      </c>
      <c r="F14" s="12"/>
    </row>
    <row r="15" spans="2:6" ht="50.1" customHeight="1">
      <c r="B15" s="171" t="s">
        <v>303</v>
      </c>
      <c r="C15" s="146">
        <v>73146.697</v>
      </c>
      <c r="D15" s="146">
        <v>19700.701000000001</v>
      </c>
      <c r="E15" s="158">
        <v>92847.398000000001</v>
      </c>
      <c r="F15" s="12"/>
    </row>
    <row r="16" spans="2:6" ht="50.1" customHeight="1">
      <c r="B16" s="171" t="s">
        <v>318</v>
      </c>
      <c r="C16" s="146">
        <v>74429.134000000005</v>
      </c>
      <c r="D16" s="146">
        <v>22699.588000000003</v>
      </c>
      <c r="E16" s="158">
        <v>97128.722000000009</v>
      </c>
    </row>
    <row r="17" spans="2:6" ht="49.5" customHeight="1">
      <c r="B17" s="171" t="s">
        <v>329</v>
      </c>
      <c r="C17" s="146">
        <v>56585.320000000007</v>
      </c>
      <c r="D17" s="146">
        <v>19676.911999999993</v>
      </c>
      <c r="E17" s="158">
        <v>76262.232000000004</v>
      </c>
    </row>
    <row r="18" spans="2:6" ht="49.5" customHeight="1">
      <c r="B18" s="171" t="s">
        <v>393</v>
      </c>
      <c r="C18" s="146">
        <v>60559.894999999997</v>
      </c>
      <c r="D18" s="146">
        <v>22089.24</v>
      </c>
      <c r="E18" s="158">
        <v>82649.134999999995</v>
      </c>
    </row>
    <row r="19" spans="2:6" ht="50.1" customHeight="1">
      <c r="B19" s="366" t="s">
        <v>398</v>
      </c>
      <c r="C19" s="172">
        <v>47075.025999999998</v>
      </c>
      <c r="D19" s="172">
        <v>14994.620999999999</v>
      </c>
      <c r="E19" s="173">
        <v>62069.646999999997</v>
      </c>
    </row>
    <row r="20" spans="2:6" ht="39.75" customHeight="1">
      <c r="F20" s="12"/>
    </row>
    <row r="21" spans="2:6" ht="35.1" customHeight="1">
      <c r="B21" s="442" t="s">
        <v>256</v>
      </c>
      <c r="C21" s="442"/>
      <c r="D21" s="442"/>
      <c r="E21" s="442"/>
    </row>
    <row r="22" spans="2:6" ht="35.1" customHeight="1"/>
    <row r="23" spans="2:6" ht="35.1" customHeight="1">
      <c r="B23" s="117" t="s">
        <v>11</v>
      </c>
      <c r="C23" s="117"/>
      <c r="D23" s="117"/>
      <c r="E23" s="119" t="s">
        <v>30</v>
      </c>
    </row>
    <row r="24" spans="2:6" ht="35.1" customHeight="1">
      <c r="B24" s="117"/>
      <c r="C24" s="117"/>
      <c r="D24" s="117"/>
      <c r="E24" s="120"/>
    </row>
    <row r="25" spans="2:6" ht="35.1" customHeight="1">
      <c r="B25" s="441" t="s">
        <v>36</v>
      </c>
      <c r="C25" s="441"/>
      <c r="D25" s="441"/>
      <c r="E25" s="441"/>
    </row>
    <row r="26" spans="2:6" ht="35.1" customHeight="1">
      <c r="E26" s="10" t="s">
        <v>14</v>
      </c>
    </row>
    <row r="27" spans="2:6" ht="39.950000000000003" customHeight="1">
      <c r="B27" s="460" t="s">
        <v>12</v>
      </c>
      <c r="C27" s="449" t="s">
        <v>124</v>
      </c>
      <c r="D27" s="449" t="s">
        <v>102</v>
      </c>
      <c r="E27" s="449" t="s">
        <v>0</v>
      </c>
    </row>
    <row r="28" spans="2:6" ht="39.950000000000003" customHeight="1">
      <c r="B28" s="480"/>
      <c r="C28" s="449"/>
      <c r="D28" s="449"/>
      <c r="E28" s="481"/>
    </row>
    <row r="29" spans="2:6" ht="50.1" customHeight="1">
      <c r="B29" s="171" t="s">
        <v>26</v>
      </c>
      <c r="C29" s="146">
        <v>48833.400999999998</v>
      </c>
      <c r="D29" s="146">
        <v>13960.936000000002</v>
      </c>
      <c r="E29" s="158">
        <v>62794.337</v>
      </c>
      <c r="F29" s="24"/>
    </row>
    <row r="30" spans="2:6" ht="50.1" customHeight="1">
      <c r="B30" s="171" t="s">
        <v>74</v>
      </c>
      <c r="C30" s="146">
        <v>45809.758999999998</v>
      </c>
      <c r="D30" s="146">
        <v>11248.220000000001</v>
      </c>
      <c r="E30" s="158">
        <v>57057.978999999999</v>
      </c>
      <c r="F30" s="24"/>
    </row>
    <row r="31" spans="2:6" ht="50.1" customHeight="1">
      <c r="B31" s="171" t="s">
        <v>86</v>
      </c>
      <c r="C31" s="146">
        <v>47832.262000000002</v>
      </c>
      <c r="D31" s="146">
        <v>5764.7860000000001</v>
      </c>
      <c r="E31" s="158">
        <v>53597.048000000003</v>
      </c>
      <c r="F31" s="24"/>
    </row>
    <row r="32" spans="2:6" ht="50.1" customHeight="1">
      <c r="B32" s="171" t="s">
        <v>88</v>
      </c>
      <c r="C32" s="146">
        <v>41371.188999999998</v>
      </c>
      <c r="D32" s="146">
        <v>10569.582999999999</v>
      </c>
      <c r="E32" s="158">
        <v>51940.771999999997</v>
      </c>
      <c r="F32" s="24"/>
    </row>
    <row r="33" spans="2:6" ht="50.1" customHeight="1">
      <c r="B33" s="171" t="s">
        <v>89</v>
      </c>
      <c r="C33" s="146">
        <v>44543.923999999999</v>
      </c>
      <c r="D33" s="146">
        <v>13111.987000000001</v>
      </c>
      <c r="E33" s="158">
        <v>57655.911</v>
      </c>
      <c r="F33" s="24"/>
    </row>
    <row r="34" spans="2:6" ht="50.1" customHeight="1">
      <c r="B34" s="171" t="s">
        <v>153</v>
      </c>
      <c r="C34" s="146">
        <v>49514.563999999998</v>
      </c>
      <c r="D34" s="146">
        <v>16604.447</v>
      </c>
      <c r="E34" s="158">
        <v>66119.010999999999</v>
      </c>
      <c r="F34" s="24"/>
    </row>
    <row r="35" spans="2:6" ht="50.1" customHeight="1">
      <c r="B35" s="171" t="s">
        <v>228</v>
      </c>
      <c r="C35" s="136">
        <v>55991.644999999997</v>
      </c>
      <c r="D35" s="146">
        <v>21629.527999999998</v>
      </c>
      <c r="E35" s="208">
        <v>77621.172999999995</v>
      </c>
      <c r="F35" s="24"/>
    </row>
    <row r="36" spans="2:6" ht="50.1" customHeight="1">
      <c r="B36" s="190" t="s">
        <v>303</v>
      </c>
      <c r="C36" s="136">
        <v>59705.258999999998</v>
      </c>
      <c r="D36" s="146">
        <v>16106.839</v>
      </c>
      <c r="E36" s="208">
        <v>75812.097999999998</v>
      </c>
      <c r="F36" s="24"/>
    </row>
    <row r="37" spans="2:6" ht="50.1" customHeight="1">
      <c r="B37" s="190" t="s">
        <v>318</v>
      </c>
      <c r="C37" s="181">
        <v>62135.277999999998</v>
      </c>
      <c r="D37" s="181">
        <v>18339.397000000004</v>
      </c>
      <c r="E37" s="198">
        <v>80474.675000000003</v>
      </c>
    </row>
    <row r="38" spans="2:6" ht="50.1" customHeight="1">
      <c r="B38" s="190" t="s">
        <v>329</v>
      </c>
      <c r="C38" s="146">
        <v>46392.192000000003</v>
      </c>
      <c r="D38" s="181">
        <v>16097.714999999997</v>
      </c>
      <c r="E38" s="113">
        <v>62489.906999999999</v>
      </c>
    </row>
    <row r="39" spans="2:6" ht="50.1" customHeight="1">
      <c r="B39" s="171" t="s">
        <v>393</v>
      </c>
      <c r="C39" s="112">
        <v>50527.336000000003</v>
      </c>
      <c r="D39" s="181">
        <v>18906.921999999999</v>
      </c>
      <c r="E39" s="113">
        <v>69434.259000000005</v>
      </c>
    </row>
    <row r="40" spans="2:6" ht="50.1" customHeight="1">
      <c r="B40" s="366" t="s">
        <v>398</v>
      </c>
      <c r="C40" s="165">
        <v>40164.61</v>
      </c>
      <c r="D40" s="172">
        <v>12973.611999999999</v>
      </c>
      <c r="E40" s="162">
        <v>53138.220999999998</v>
      </c>
    </row>
    <row r="41" spans="2:6" ht="35.1" customHeight="1"/>
    <row r="42" spans="2:6" ht="35.1" customHeight="1">
      <c r="B42" s="442" t="s">
        <v>257</v>
      </c>
      <c r="C42" s="442"/>
      <c r="D42" s="442"/>
      <c r="E42" s="442"/>
    </row>
    <row r="43" spans="2:6" ht="35.1" customHeight="1"/>
    <row r="44" spans="2:6" ht="35.1" customHeight="1">
      <c r="B44" s="117" t="s">
        <v>11</v>
      </c>
      <c r="C44" s="117"/>
      <c r="D44" s="117"/>
      <c r="E44" s="119" t="s">
        <v>32</v>
      </c>
    </row>
    <row r="45" spans="2:6" ht="35.1" customHeight="1">
      <c r="E45" s="18"/>
    </row>
    <row r="46" spans="2:6" ht="35.1" customHeight="1">
      <c r="B46" s="441" t="s">
        <v>36</v>
      </c>
      <c r="C46" s="441"/>
      <c r="D46" s="441"/>
      <c r="E46" s="441"/>
    </row>
    <row r="47" spans="2:6" ht="35.1" customHeight="1">
      <c r="E47" s="10" t="s">
        <v>14</v>
      </c>
    </row>
    <row r="48" spans="2:6" ht="39.950000000000003" customHeight="1">
      <c r="B48" s="460" t="s">
        <v>12</v>
      </c>
      <c r="C48" s="449" t="s">
        <v>124</v>
      </c>
      <c r="D48" s="449" t="s">
        <v>102</v>
      </c>
      <c r="E48" s="449" t="s">
        <v>0</v>
      </c>
    </row>
    <row r="49" spans="2:6" ht="39.950000000000003" customHeight="1">
      <c r="B49" s="480"/>
      <c r="C49" s="449"/>
      <c r="D49" s="449"/>
      <c r="E49" s="481"/>
    </row>
    <row r="50" spans="2:6" ht="50.1" customHeight="1">
      <c r="B50" s="171" t="s">
        <v>26</v>
      </c>
      <c r="C50" s="146">
        <v>8669.9459999999999</v>
      </c>
      <c r="D50" s="146">
        <v>1087.5229999999992</v>
      </c>
      <c r="E50" s="158">
        <v>9757.4689999999991</v>
      </c>
      <c r="F50" s="24"/>
    </row>
    <row r="51" spans="2:6" ht="50.1" customHeight="1">
      <c r="B51" s="171" t="s">
        <v>74</v>
      </c>
      <c r="C51" s="146">
        <v>7605.68</v>
      </c>
      <c r="D51" s="146">
        <v>774.85599999999977</v>
      </c>
      <c r="E51" s="158">
        <v>8380.5360000000001</v>
      </c>
      <c r="F51" s="24"/>
    </row>
    <row r="52" spans="2:6" ht="50.1" customHeight="1">
      <c r="B52" s="171" t="s">
        <v>86</v>
      </c>
      <c r="C52" s="146">
        <v>6836.7160000000003</v>
      </c>
      <c r="D52" s="146">
        <v>752.26199999999972</v>
      </c>
      <c r="E52" s="158">
        <v>7588.9780000000001</v>
      </c>
      <c r="F52" s="24"/>
    </row>
    <row r="53" spans="2:6" ht="50.1" customHeight="1">
      <c r="B53" s="171" t="s">
        <v>88</v>
      </c>
      <c r="C53" s="146">
        <v>7469.1390000000001</v>
      </c>
      <c r="D53" s="146">
        <v>740.0600000000004</v>
      </c>
      <c r="E53" s="158">
        <v>8209.1990000000005</v>
      </c>
      <c r="F53" s="24"/>
    </row>
    <row r="54" spans="2:6" ht="50.1" customHeight="1">
      <c r="B54" s="171" t="s">
        <v>89</v>
      </c>
      <c r="C54" s="146">
        <v>8453.2749999999996</v>
      </c>
      <c r="D54" s="146">
        <v>818.60100000000057</v>
      </c>
      <c r="E54" s="158">
        <v>9271.8760000000002</v>
      </c>
      <c r="F54" s="45"/>
    </row>
    <row r="55" spans="2:6" ht="50.1" customHeight="1">
      <c r="B55" s="171" t="s">
        <v>153</v>
      </c>
      <c r="C55" s="146">
        <v>10104.572</v>
      </c>
      <c r="D55" s="146">
        <v>1190.3029999999999</v>
      </c>
      <c r="E55" s="158">
        <v>11294.875</v>
      </c>
      <c r="F55" s="45"/>
    </row>
    <row r="56" spans="2:6" ht="50.1" customHeight="1">
      <c r="B56" s="171" t="s">
        <v>228</v>
      </c>
      <c r="C56" s="136">
        <v>10539.534</v>
      </c>
      <c r="D56" s="136">
        <v>2203.2350000000006</v>
      </c>
      <c r="E56" s="208">
        <v>12742.769</v>
      </c>
      <c r="F56" s="36"/>
    </row>
    <row r="57" spans="2:6" ht="50.1" customHeight="1">
      <c r="B57" s="190" t="s">
        <v>303</v>
      </c>
      <c r="C57" s="136">
        <v>10033.734</v>
      </c>
      <c r="D57" s="136">
        <v>2538.0839999999989</v>
      </c>
      <c r="E57" s="208">
        <v>12571.817999999999</v>
      </c>
      <c r="F57" s="36"/>
    </row>
    <row r="58" spans="2:6" ht="50.1" customHeight="1">
      <c r="B58" s="190" t="s">
        <v>318</v>
      </c>
      <c r="C58" s="181">
        <v>9268.9459999999999</v>
      </c>
      <c r="D58" s="181">
        <v>3162.0969999999998</v>
      </c>
      <c r="E58" s="198">
        <v>12431.043</v>
      </c>
    </row>
    <row r="59" spans="2:6" ht="50.1" customHeight="1">
      <c r="B59" s="190" t="s">
        <v>329</v>
      </c>
      <c r="C59" s="112">
        <v>7302.5010000000002</v>
      </c>
      <c r="D59" s="181">
        <v>2496.7970000000005</v>
      </c>
      <c r="E59" s="113">
        <v>9799.2980000000007</v>
      </c>
    </row>
    <row r="60" spans="2:6" ht="50.1" customHeight="1">
      <c r="B60" s="171" t="s">
        <v>393</v>
      </c>
      <c r="C60" s="136">
        <v>6976.6450000000004</v>
      </c>
      <c r="D60" s="181">
        <v>2041.9280000000001</v>
      </c>
      <c r="E60" s="158">
        <v>9018.5730000000003</v>
      </c>
    </row>
    <row r="61" spans="2:6" ht="50.1" customHeight="1">
      <c r="B61" s="366" t="s">
        <v>398</v>
      </c>
      <c r="C61" s="165">
        <v>4287.2650000000003</v>
      </c>
      <c r="D61" s="165">
        <v>1013.129</v>
      </c>
      <c r="E61" s="163">
        <v>5300.3940000000002</v>
      </c>
    </row>
    <row r="62" spans="2:6" ht="35.1" customHeight="1"/>
    <row r="63" spans="2:6" ht="35.1" customHeight="1">
      <c r="B63" s="442" t="s">
        <v>258</v>
      </c>
      <c r="C63" s="442"/>
      <c r="D63" s="442"/>
      <c r="E63" s="442"/>
    </row>
    <row r="64" spans="2:6" ht="35.1" customHeight="1"/>
    <row r="65" spans="2:5" ht="35.1" customHeight="1">
      <c r="B65" s="117" t="s">
        <v>11</v>
      </c>
      <c r="C65" s="117"/>
      <c r="D65" s="462" t="s">
        <v>156</v>
      </c>
      <c r="E65" s="462"/>
    </row>
    <row r="66" spans="2:5" ht="35.1" customHeight="1">
      <c r="E66" s="18"/>
    </row>
    <row r="67" spans="2:5" ht="35.1" customHeight="1">
      <c r="B67" s="441" t="s">
        <v>36</v>
      </c>
      <c r="C67" s="441"/>
      <c r="D67" s="441"/>
      <c r="E67" s="441"/>
    </row>
    <row r="68" spans="2:5" ht="35.1" customHeight="1">
      <c r="E68" s="10" t="s">
        <v>14</v>
      </c>
    </row>
    <row r="69" spans="2:5" ht="39.950000000000003" customHeight="1">
      <c r="B69" s="460" t="s">
        <v>12</v>
      </c>
      <c r="C69" s="449" t="s">
        <v>124</v>
      </c>
      <c r="D69" s="449" t="s">
        <v>102</v>
      </c>
      <c r="E69" s="449" t="s">
        <v>0</v>
      </c>
    </row>
    <row r="70" spans="2:5" ht="39.950000000000003" customHeight="1">
      <c r="B70" s="480"/>
      <c r="C70" s="449"/>
      <c r="D70" s="449"/>
      <c r="E70" s="481"/>
    </row>
    <row r="71" spans="2:5" ht="50.1" customHeight="1">
      <c r="B71" s="171" t="s">
        <v>26</v>
      </c>
      <c r="C71" s="146">
        <v>3701.5</v>
      </c>
      <c r="D71" s="146">
        <v>652.61099999999988</v>
      </c>
      <c r="E71" s="158">
        <v>4354.1109999999999</v>
      </c>
    </row>
    <row r="72" spans="2:5" ht="50.1" customHeight="1">
      <c r="B72" s="171" t="s">
        <v>74</v>
      </c>
      <c r="C72" s="146">
        <v>2973.17</v>
      </c>
      <c r="D72" s="146">
        <v>553.51299999999992</v>
      </c>
      <c r="E72" s="158">
        <v>3526.683</v>
      </c>
    </row>
    <row r="73" spans="2:5" ht="50.1" customHeight="1">
      <c r="B73" s="171" t="s">
        <v>86</v>
      </c>
      <c r="C73" s="146">
        <v>3195.2739999999999</v>
      </c>
      <c r="D73" s="146">
        <v>555.01400000000012</v>
      </c>
      <c r="E73" s="158">
        <v>3750.288</v>
      </c>
    </row>
    <row r="74" spans="2:5" ht="50.1" customHeight="1">
      <c r="B74" s="171" t="s">
        <v>88</v>
      </c>
      <c r="C74" s="146">
        <v>2789.4879999999998</v>
      </c>
      <c r="D74" s="146">
        <v>646.22600000000011</v>
      </c>
      <c r="E74" s="158">
        <v>3435.7139999999999</v>
      </c>
    </row>
    <row r="75" spans="2:5" ht="50.1" customHeight="1">
      <c r="B75" s="171" t="s">
        <v>89</v>
      </c>
      <c r="C75" s="146">
        <v>2896.13</v>
      </c>
      <c r="D75" s="146">
        <v>567.79099999999971</v>
      </c>
      <c r="E75" s="158">
        <v>3463.9209999999998</v>
      </c>
    </row>
    <row r="76" spans="2:5" ht="50.1" customHeight="1">
      <c r="B76" s="171" t="s">
        <v>153</v>
      </c>
      <c r="C76" s="146">
        <v>3130.1120000000001</v>
      </c>
      <c r="D76" s="146">
        <v>596.58599999999979</v>
      </c>
      <c r="E76" s="158">
        <v>3726.6979999999999</v>
      </c>
    </row>
    <row r="77" spans="2:5" ht="50.1" customHeight="1">
      <c r="B77" s="171" t="s">
        <v>228</v>
      </c>
      <c r="C77" s="136">
        <v>3248.8960000000002</v>
      </c>
      <c r="D77" s="136">
        <v>786.49099999999999</v>
      </c>
      <c r="E77" s="208">
        <v>4035.3870000000002</v>
      </c>
    </row>
    <row r="78" spans="2:5" ht="50.1" customHeight="1">
      <c r="B78" s="190" t="s">
        <v>303</v>
      </c>
      <c r="C78" s="136">
        <v>2990.8020000000001</v>
      </c>
      <c r="D78" s="136">
        <v>613.721</v>
      </c>
      <c r="E78" s="208">
        <v>3604.5230000000001</v>
      </c>
    </row>
    <row r="79" spans="2:5" ht="50.1" customHeight="1">
      <c r="B79" s="190" t="s">
        <v>318</v>
      </c>
      <c r="C79" s="181">
        <v>2575.348</v>
      </c>
      <c r="D79" s="181">
        <v>728.56399999999985</v>
      </c>
      <c r="E79" s="198">
        <v>3303.9119999999998</v>
      </c>
    </row>
    <row r="80" spans="2:5" ht="50.1" customHeight="1">
      <c r="B80" s="190" t="s">
        <v>329</v>
      </c>
      <c r="C80" s="112">
        <v>2316.8490000000002</v>
      </c>
      <c r="D80" s="181">
        <v>654.29499999999962</v>
      </c>
      <c r="E80" s="113">
        <v>2971.1439999999998</v>
      </c>
    </row>
    <row r="81" spans="2:5" ht="50.1" customHeight="1">
      <c r="B81" s="171" t="s">
        <v>393</v>
      </c>
      <c r="C81" s="136">
        <v>2490.9540000000002</v>
      </c>
      <c r="D81" s="181">
        <v>560.38</v>
      </c>
      <c r="E81" s="158">
        <v>3051.3339999999998</v>
      </c>
    </row>
    <row r="82" spans="2:5" ht="50.1" customHeight="1">
      <c r="B82" s="366" t="s">
        <v>398</v>
      </c>
      <c r="C82" s="161">
        <v>2189.0030000000002</v>
      </c>
      <c r="D82" s="161">
        <v>451.125</v>
      </c>
      <c r="E82" s="162">
        <v>2640.1280000000002</v>
      </c>
    </row>
    <row r="83" spans="2:5" ht="35.1" customHeight="1"/>
    <row r="84" spans="2:5" ht="35.1" customHeight="1">
      <c r="B84" s="442" t="s">
        <v>259</v>
      </c>
      <c r="C84" s="442"/>
      <c r="D84" s="442"/>
      <c r="E84" s="442"/>
    </row>
    <row r="85" spans="2:5" ht="35.1" customHeight="1"/>
    <row r="86" spans="2:5" ht="35.1" customHeight="1">
      <c r="B86" s="117" t="s">
        <v>11</v>
      </c>
      <c r="C86" s="117"/>
      <c r="D86" s="117"/>
      <c r="E86" s="119" t="s">
        <v>75</v>
      </c>
    </row>
    <row r="87" spans="2:5" ht="35.1" customHeight="1">
      <c r="E87" s="18"/>
    </row>
    <row r="88" spans="2:5" ht="35.1" customHeight="1">
      <c r="B88" s="441" t="s">
        <v>36</v>
      </c>
      <c r="C88" s="441"/>
      <c r="D88" s="441"/>
      <c r="E88" s="441"/>
    </row>
    <row r="89" spans="2:5" ht="35.1" customHeight="1">
      <c r="E89" s="10" t="s">
        <v>14</v>
      </c>
    </row>
    <row r="90" spans="2:5" ht="39.950000000000003" customHeight="1">
      <c r="B90" s="460" t="s">
        <v>12</v>
      </c>
      <c r="C90" s="449" t="s">
        <v>124</v>
      </c>
      <c r="D90" s="449" t="s">
        <v>102</v>
      </c>
      <c r="E90" s="449" t="s">
        <v>0</v>
      </c>
    </row>
    <row r="91" spans="2:5" ht="39.950000000000003" customHeight="1">
      <c r="B91" s="480"/>
      <c r="C91" s="449"/>
      <c r="D91" s="449"/>
      <c r="E91" s="481"/>
    </row>
    <row r="92" spans="2:5" ht="50.1" customHeight="1">
      <c r="B92" s="171" t="s">
        <v>26</v>
      </c>
      <c r="C92" s="146">
        <v>103.533</v>
      </c>
      <c r="D92" s="146">
        <v>100.77300000000001</v>
      </c>
      <c r="E92" s="158">
        <v>204.30600000000001</v>
      </c>
    </row>
    <row r="93" spans="2:5" ht="50.1" customHeight="1">
      <c r="B93" s="171" t="s">
        <v>74</v>
      </c>
      <c r="C93" s="146">
        <v>71.385000000000005</v>
      </c>
      <c r="D93" s="146">
        <v>44.059999999999988</v>
      </c>
      <c r="E93" s="158">
        <v>115.44499999999999</v>
      </c>
    </row>
    <row r="94" spans="2:5" ht="50.1" customHeight="1">
      <c r="B94" s="171" t="s">
        <v>86</v>
      </c>
      <c r="C94" s="146">
        <v>71.353999999999999</v>
      </c>
      <c r="D94" s="146">
        <v>35.474999999999994</v>
      </c>
      <c r="E94" s="158">
        <v>106.82899999999999</v>
      </c>
    </row>
    <row r="95" spans="2:5" ht="50.1" customHeight="1">
      <c r="B95" s="171" t="s">
        <v>88</v>
      </c>
      <c r="C95" s="146">
        <v>94.78</v>
      </c>
      <c r="D95" s="146">
        <v>36.097000000000008</v>
      </c>
      <c r="E95" s="158">
        <v>130.87700000000001</v>
      </c>
    </row>
    <row r="96" spans="2:5" ht="50.1" customHeight="1">
      <c r="B96" s="171" t="s">
        <v>89</v>
      </c>
      <c r="C96" s="146">
        <v>141.93100000000001</v>
      </c>
      <c r="D96" s="146">
        <v>35.363</v>
      </c>
      <c r="E96" s="158">
        <v>177.29400000000001</v>
      </c>
    </row>
    <row r="97" spans="2:6" ht="50.1" customHeight="1">
      <c r="B97" s="171" t="s">
        <v>153</v>
      </c>
      <c r="C97" s="146">
        <v>177.715</v>
      </c>
      <c r="D97" s="146">
        <v>39.14500000000001</v>
      </c>
      <c r="E97" s="158">
        <v>216.86</v>
      </c>
    </row>
    <row r="98" spans="2:6" ht="50.1" customHeight="1">
      <c r="B98" s="171" t="s">
        <v>228</v>
      </c>
      <c r="C98" s="136">
        <v>195.73599999999999</v>
      </c>
      <c r="D98" s="136">
        <v>66.355999999999995</v>
      </c>
      <c r="E98" s="208">
        <v>262.09199999999998</v>
      </c>
    </row>
    <row r="99" spans="2:6" ht="50.1" customHeight="1">
      <c r="B99" s="190" t="s">
        <v>303</v>
      </c>
      <c r="C99" s="136">
        <v>186.20599999999999</v>
      </c>
      <c r="D99" s="136">
        <v>68.635000000000019</v>
      </c>
      <c r="E99" s="208">
        <v>254.84100000000001</v>
      </c>
    </row>
    <row r="100" spans="2:6" ht="50.1" customHeight="1">
      <c r="B100" s="190" t="s">
        <v>318</v>
      </c>
      <c r="C100" s="181">
        <v>246.61500000000001</v>
      </c>
      <c r="D100" s="181">
        <v>55.853999999999985</v>
      </c>
      <c r="E100" s="198">
        <v>302.46899999999999</v>
      </c>
    </row>
    <row r="101" spans="2:6" ht="50.1" customHeight="1">
      <c r="B101" s="190" t="s">
        <v>329</v>
      </c>
      <c r="C101" s="112">
        <v>213.267</v>
      </c>
      <c r="D101" s="181">
        <v>44.62299999999999</v>
      </c>
      <c r="E101" s="113">
        <v>257.89</v>
      </c>
    </row>
    <row r="102" spans="2:6" ht="50.1" customHeight="1">
      <c r="B102" s="171" t="s">
        <v>393</v>
      </c>
      <c r="C102" s="136">
        <v>201.09700000000001</v>
      </c>
      <c r="D102" s="181">
        <v>28.521000000000001</v>
      </c>
      <c r="E102" s="113">
        <v>229.61799999999999</v>
      </c>
    </row>
    <row r="103" spans="2:6" ht="50.1" customHeight="1">
      <c r="B103" s="366" t="s">
        <v>398</v>
      </c>
      <c r="C103" s="161">
        <v>193.53100000000001</v>
      </c>
      <c r="D103" s="161">
        <v>38.463999999999999</v>
      </c>
      <c r="E103" s="162">
        <v>231.995</v>
      </c>
    </row>
    <row r="104" spans="2:6" ht="39.950000000000003" customHeight="1"/>
    <row r="105" spans="2:6" ht="35.1" customHeight="1">
      <c r="B105" s="442" t="s">
        <v>260</v>
      </c>
      <c r="C105" s="442"/>
      <c r="D105" s="442"/>
      <c r="E105" s="442"/>
    </row>
    <row r="106" spans="2:6" ht="35.1" customHeight="1"/>
    <row r="107" spans="2:6" ht="35.1" customHeight="1">
      <c r="B107" s="117" t="s">
        <v>11</v>
      </c>
      <c r="C107" s="117"/>
      <c r="D107" s="462" t="s">
        <v>69</v>
      </c>
      <c r="E107" s="462"/>
    </row>
    <row r="108" spans="2:6" ht="35.1" customHeight="1">
      <c r="E108" s="18"/>
    </row>
    <row r="109" spans="2:6" ht="35.1" customHeight="1">
      <c r="B109" s="441" t="s">
        <v>36</v>
      </c>
      <c r="C109" s="441"/>
      <c r="D109" s="441"/>
      <c r="E109" s="441"/>
    </row>
    <row r="110" spans="2:6" ht="35.1" customHeight="1">
      <c r="E110" s="10" t="s">
        <v>14</v>
      </c>
    </row>
    <row r="111" spans="2:6" ht="39.950000000000003" customHeight="1">
      <c r="B111" s="460" t="s">
        <v>12</v>
      </c>
      <c r="C111" s="449" t="s">
        <v>124</v>
      </c>
      <c r="D111" s="449" t="s">
        <v>102</v>
      </c>
      <c r="E111" s="449" t="s">
        <v>0</v>
      </c>
      <c r="F111" s="29"/>
    </row>
    <row r="112" spans="2:6" ht="39.950000000000003" customHeight="1">
      <c r="B112" s="480"/>
      <c r="C112" s="449"/>
      <c r="D112" s="449"/>
      <c r="E112" s="481"/>
      <c r="F112" s="29"/>
    </row>
    <row r="113" spans="2:6" ht="50.1" customHeight="1">
      <c r="B113" s="171" t="s">
        <v>26</v>
      </c>
      <c r="C113" s="146">
        <v>216.535</v>
      </c>
      <c r="D113" s="146">
        <v>91.080000000000013</v>
      </c>
      <c r="E113" s="158">
        <v>307.61500000000001</v>
      </c>
      <c r="F113" s="29"/>
    </row>
    <row r="114" spans="2:6" ht="50.1" customHeight="1">
      <c r="B114" s="171" t="s">
        <v>74</v>
      </c>
      <c r="C114" s="146">
        <v>207.86</v>
      </c>
      <c r="D114" s="146">
        <v>30.464999999999975</v>
      </c>
      <c r="E114" s="158">
        <v>238.32499999999999</v>
      </c>
      <c r="F114" s="29"/>
    </row>
    <row r="115" spans="2:6" ht="50.1" customHeight="1">
      <c r="B115" s="171" t="s">
        <v>86</v>
      </c>
      <c r="C115" s="146">
        <v>143.38200000000001</v>
      </c>
      <c r="D115" s="146">
        <v>35.984999999999985</v>
      </c>
      <c r="E115" s="158">
        <v>179.36699999999999</v>
      </c>
      <c r="F115" s="29"/>
    </row>
    <row r="116" spans="2:6" ht="50.1" customHeight="1">
      <c r="B116" s="171" t="s">
        <v>88</v>
      </c>
      <c r="C116" s="146">
        <v>112.386</v>
      </c>
      <c r="D116" s="146">
        <v>52.105000000000018</v>
      </c>
      <c r="E116" s="158">
        <v>164.49100000000001</v>
      </c>
      <c r="F116" s="29"/>
    </row>
    <row r="117" spans="2:6" ht="50.1" customHeight="1">
      <c r="B117" s="171" t="s">
        <v>89</v>
      </c>
      <c r="C117" s="146">
        <v>154.33199999999999</v>
      </c>
      <c r="D117" s="146">
        <v>89.361000000000018</v>
      </c>
      <c r="E117" s="158">
        <v>243.69300000000001</v>
      </c>
      <c r="F117" s="29"/>
    </row>
    <row r="118" spans="2:6" ht="50.1" customHeight="1">
      <c r="B118" s="171" t="s">
        <v>153</v>
      </c>
      <c r="C118" s="146">
        <v>162.78399999999999</v>
      </c>
      <c r="D118" s="146">
        <v>136.65899999999999</v>
      </c>
      <c r="E118" s="158">
        <v>299.44299999999998</v>
      </c>
      <c r="F118" s="29"/>
    </row>
    <row r="119" spans="2:6" ht="50.1" customHeight="1">
      <c r="B119" s="171" t="s">
        <v>228</v>
      </c>
      <c r="C119" s="136">
        <v>150.68600000000001</v>
      </c>
      <c r="D119" s="136">
        <v>262.21199999999999</v>
      </c>
      <c r="E119" s="208">
        <v>412.89800000000002</v>
      </c>
      <c r="F119" s="29"/>
    </row>
    <row r="120" spans="2:6" ht="50.1" customHeight="1">
      <c r="B120" s="171" t="s">
        <v>303</v>
      </c>
      <c r="C120" s="136">
        <v>80.158000000000001</v>
      </c>
      <c r="D120" s="136">
        <v>222.84699999999998</v>
      </c>
      <c r="E120" s="208">
        <v>303.005</v>
      </c>
      <c r="F120" s="29"/>
    </row>
    <row r="121" spans="2:6" ht="50.1" customHeight="1">
      <c r="B121" s="171" t="s">
        <v>318</v>
      </c>
      <c r="C121" s="181">
        <v>60.512</v>
      </c>
      <c r="D121" s="181">
        <v>247.87900000000002</v>
      </c>
      <c r="E121" s="198">
        <v>308.39100000000002</v>
      </c>
      <c r="F121" s="29"/>
    </row>
    <row r="122" spans="2:6" ht="50.1" customHeight="1">
      <c r="B122" s="171" t="s">
        <v>329</v>
      </c>
      <c r="C122" s="112">
        <v>73.856999999999999</v>
      </c>
      <c r="D122" s="181">
        <v>297.51400000000001</v>
      </c>
      <c r="E122" s="113">
        <v>371.37099999999998</v>
      </c>
      <c r="F122" s="29"/>
    </row>
    <row r="123" spans="2:6" ht="50.1" customHeight="1">
      <c r="B123" s="171" t="s">
        <v>393</v>
      </c>
      <c r="C123" s="136">
        <v>91.218000000000004</v>
      </c>
      <c r="D123" s="181">
        <v>270.80599999999998</v>
      </c>
      <c r="E123" s="113">
        <v>362.024</v>
      </c>
      <c r="F123" s="29"/>
    </row>
    <row r="124" spans="2:6" ht="50.1" customHeight="1">
      <c r="B124" s="366" t="s">
        <v>398</v>
      </c>
      <c r="C124" s="161">
        <v>68.558000000000007</v>
      </c>
      <c r="D124" s="165">
        <v>414.03</v>
      </c>
      <c r="E124" s="162">
        <v>482.58800000000002</v>
      </c>
    </row>
    <row r="125" spans="2:6" ht="35.1" customHeight="1"/>
    <row r="126" spans="2:6" ht="35.1" customHeight="1">
      <c r="B126" s="442" t="s">
        <v>261</v>
      </c>
      <c r="C126" s="442"/>
      <c r="D126" s="442"/>
      <c r="E126" s="442"/>
      <c r="F126" s="28"/>
    </row>
    <row r="127" spans="2:6" ht="35.1" customHeight="1">
      <c r="F127" s="28"/>
    </row>
    <row r="128" spans="2:6" ht="35.1" customHeight="1">
      <c r="B128" s="117"/>
      <c r="C128" s="117"/>
      <c r="D128" s="462" t="s">
        <v>31</v>
      </c>
      <c r="E128" s="462"/>
      <c r="F128" s="22"/>
    </row>
    <row r="129" spans="2:6" ht="35.1" customHeight="1">
      <c r="B129" s="117"/>
      <c r="C129" s="117"/>
      <c r="D129" s="117"/>
      <c r="E129" s="117"/>
    </row>
    <row r="130" spans="2:6" ht="35.1" customHeight="1">
      <c r="B130" s="441" t="s">
        <v>36</v>
      </c>
      <c r="C130" s="441"/>
      <c r="D130" s="441"/>
      <c r="E130" s="441"/>
      <c r="F130" s="43"/>
    </row>
    <row r="131" spans="2:6" ht="35.1" customHeight="1">
      <c r="E131" s="10" t="s">
        <v>14</v>
      </c>
    </row>
    <row r="132" spans="2:6" ht="39.950000000000003" customHeight="1">
      <c r="B132" s="460" t="s">
        <v>12</v>
      </c>
      <c r="C132" s="449" t="s">
        <v>124</v>
      </c>
      <c r="D132" s="449" t="s">
        <v>102</v>
      </c>
      <c r="E132" s="449" t="s">
        <v>0</v>
      </c>
      <c r="F132" s="382"/>
    </row>
    <row r="133" spans="2:6" ht="39.950000000000003" customHeight="1">
      <c r="B133" s="480"/>
      <c r="C133" s="449"/>
      <c r="D133" s="449"/>
      <c r="E133" s="481"/>
      <c r="F133" s="395"/>
    </row>
    <row r="134" spans="2:6" ht="50.1" customHeight="1">
      <c r="B134" s="171" t="s">
        <v>26</v>
      </c>
      <c r="C134" s="136">
        <v>191.654</v>
      </c>
      <c r="D134" s="146">
        <v>70.939000000000021</v>
      </c>
      <c r="E134" s="180">
        <v>262.59300000000002</v>
      </c>
      <c r="F134" s="24"/>
    </row>
    <row r="135" spans="2:6" ht="50.1" customHeight="1">
      <c r="B135" s="171" t="s">
        <v>74</v>
      </c>
      <c r="C135" s="136">
        <v>199.154</v>
      </c>
      <c r="D135" s="146">
        <v>43.253000000000014</v>
      </c>
      <c r="E135" s="180">
        <v>242.40700000000001</v>
      </c>
      <c r="F135" s="24"/>
    </row>
    <row r="136" spans="2:6" ht="50.1" customHeight="1">
      <c r="B136" s="171" t="s">
        <v>86</v>
      </c>
      <c r="C136" s="169">
        <v>188.02699999999999</v>
      </c>
      <c r="D136" s="181">
        <v>41.251000000000005</v>
      </c>
      <c r="E136" s="180">
        <v>229.27799999999999</v>
      </c>
      <c r="F136" s="24"/>
    </row>
    <row r="137" spans="2:6" ht="50.1" customHeight="1">
      <c r="B137" s="171" t="s">
        <v>88</v>
      </c>
      <c r="C137" s="169">
        <v>177.65799999999999</v>
      </c>
      <c r="D137" s="181">
        <v>74.048000000000002</v>
      </c>
      <c r="E137" s="180">
        <v>251.70599999999999</v>
      </c>
      <c r="F137" s="24"/>
    </row>
    <row r="138" spans="2:6" ht="50.1" customHeight="1">
      <c r="B138" s="171" t="s">
        <v>89</v>
      </c>
      <c r="C138" s="169">
        <v>178.99799999999999</v>
      </c>
      <c r="D138" s="181">
        <v>115.01400000000001</v>
      </c>
      <c r="E138" s="180">
        <v>294.012</v>
      </c>
      <c r="F138" s="24"/>
    </row>
    <row r="139" spans="2:6" ht="50.1" customHeight="1">
      <c r="B139" s="171" t="s">
        <v>153</v>
      </c>
      <c r="C139" s="169">
        <v>195.88200000000001</v>
      </c>
      <c r="D139" s="181">
        <v>80.978000000000009</v>
      </c>
      <c r="E139" s="180">
        <v>276.86</v>
      </c>
      <c r="F139" s="24"/>
    </row>
    <row r="140" spans="2:6" ht="50.1" customHeight="1">
      <c r="B140" s="171" t="s">
        <v>228</v>
      </c>
      <c r="C140" s="136">
        <v>225.93700000000001</v>
      </c>
      <c r="D140" s="136">
        <v>119.70999999999998</v>
      </c>
      <c r="E140" s="208">
        <v>345.64699999999999</v>
      </c>
      <c r="F140" s="24"/>
    </row>
    <row r="141" spans="2:6" ht="50.1" customHeight="1">
      <c r="B141" s="190" t="s">
        <v>303</v>
      </c>
      <c r="C141" s="136">
        <v>150.53800000000001</v>
      </c>
      <c r="D141" s="136">
        <v>150.57499999999999</v>
      </c>
      <c r="E141" s="208">
        <v>301.113</v>
      </c>
      <c r="F141" s="24"/>
    </row>
    <row r="142" spans="2:6" ht="50.1" customHeight="1">
      <c r="B142" s="190" t="s">
        <v>318</v>
      </c>
      <c r="C142" s="169">
        <v>142.435</v>
      </c>
      <c r="D142" s="181">
        <v>165.79700000000003</v>
      </c>
      <c r="E142" s="180">
        <v>308.23200000000003</v>
      </c>
    </row>
    <row r="143" spans="2:6" ht="50.1" customHeight="1">
      <c r="B143" s="190" t="s">
        <v>329</v>
      </c>
      <c r="C143" s="112">
        <v>286.654</v>
      </c>
      <c r="D143" s="181">
        <v>85.968000000000018</v>
      </c>
      <c r="E143" s="158">
        <v>372.62200000000001</v>
      </c>
    </row>
    <row r="144" spans="2:6" ht="50.1" customHeight="1">
      <c r="B144" s="171" t="s">
        <v>393</v>
      </c>
      <c r="C144" s="112">
        <v>277.26</v>
      </c>
      <c r="D144" s="181">
        <v>280.68299999999999</v>
      </c>
      <c r="E144" s="158">
        <v>553.32799999999997</v>
      </c>
    </row>
    <row r="145" spans="2:5" ht="50.1" customHeight="1">
      <c r="B145" s="366" t="s">
        <v>398</v>
      </c>
      <c r="C145" s="165">
        <v>172.06</v>
      </c>
      <c r="D145" s="172">
        <v>104.261</v>
      </c>
      <c r="E145" s="163">
        <v>276.32100000000003</v>
      </c>
    </row>
    <row r="146" spans="2:5" ht="50.1" customHeight="1"/>
    <row r="147" spans="2:5" ht="39.950000000000003" customHeight="1"/>
  </sheetData>
  <mergeCells count="45">
    <mergeCell ref="C69:C70"/>
    <mergeCell ref="D69:D70"/>
    <mergeCell ref="B48:B49"/>
    <mergeCell ref="B63:E63"/>
    <mergeCell ref="B67:E67"/>
    <mergeCell ref="D65:E65"/>
    <mergeCell ref="B69:B70"/>
    <mergeCell ref="E69:E70"/>
    <mergeCell ref="E48:E49"/>
    <mergeCell ref="C48:C49"/>
    <mergeCell ref="D48:D49"/>
    <mergeCell ref="B1:E1"/>
    <mergeCell ref="B4:E4"/>
    <mergeCell ref="B42:E42"/>
    <mergeCell ref="B46:E46"/>
    <mergeCell ref="B21:E21"/>
    <mergeCell ref="B25:E25"/>
    <mergeCell ref="B6:B7"/>
    <mergeCell ref="E6:E7"/>
    <mergeCell ref="B27:B28"/>
    <mergeCell ref="E27:E28"/>
    <mergeCell ref="C6:C7"/>
    <mergeCell ref="D6:D7"/>
    <mergeCell ref="C27:C28"/>
    <mergeCell ref="D27:D28"/>
    <mergeCell ref="B84:E84"/>
    <mergeCell ref="B88:E88"/>
    <mergeCell ref="B90:B91"/>
    <mergeCell ref="E90:E91"/>
    <mergeCell ref="B105:E105"/>
    <mergeCell ref="C132:C133"/>
    <mergeCell ref="D132:D133"/>
    <mergeCell ref="C90:C91"/>
    <mergeCell ref="D90:D91"/>
    <mergeCell ref="C111:C112"/>
    <mergeCell ref="B130:E130"/>
    <mergeCell ref="B132:B133"/>
    <mergeCell ref="E132:E133"/>
    <mergeCell ref="D128:E128"/>
    <mergeCell ref="B111:B112"/>
    <mergeCell ref="E111:E112"/>
    <mergeCell ref="B126:E126"/>
    <mergeCell ref="B109:E109"/>
    <mergeCell ref="D107:E107"/>
    <mergeCell ref="D111:D112"/>
  </mergeCells>
  <phoneticPr fontId="2" type="noConversion"/>
  <printOptions horizontalCentered="1"/>
  <pageMargins left="0.75" right="1" top="0.5" bottom="0.5" header="0.5" footer="0.5"/>
  <pageSetup scale="77" orientation="portrait" r:id="rId1"/>
  <headerFooter alignWithMargins="0"/>
  <rowBreaks count="7" manualBreakCount="7">
    <brk id="20" max="6" man="1"/>
    <brk id="41" max="6" man="1"/>
    <brk id="62" max="6" man="1"/>
    <brk id="83" max="6" man="1"/>
    <brk id="104" max="6" man="1"/>
    <brk id="125" max="6" man="1"/>
    <brk id="14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B1:J285"/>
  <sheetViews>
    <sheetView view="pageBreakPreview" zoomScaleNormal="75" zoomScaleSheetLayoutView="75" workbookViewId="0"/>
  </sheetViews>
  <sheetFormatPr defaultRowHeight="12.75"/>
  <cols>
    <col min="1" max="1" width="6.28515625" customWidth="1"/>
    <col min="2" max="2" width="39" customWidth="1"/>
    <col min="3" max="3" width="17.42578125" customWidth="1"/>
    <col min="4" max="4" width="16.140625" customWidth="1"/>
    <col min="5" max="5" width="15.85546875" customWidth="1"/>
    <col min="6" max="6" width="16.28515625" customWidth="1"/>
    <col min="7" max="7" width="17.140625" customWidth="1"/>
    <col min="8" max="8" width="15.85546875" customWidth="1"/>
    <col min="9" max="9" width="15.5703125" customWidth="1"/>
  </cols>
  <sheetData>
    <row r="1" spans="2:9" ht="35.1" customHeight="1">
      <c r="B1" s="442" t="s">
        <v>262</v>
      </c>
      <c r="C1" s="442"/>
      <c r="D1" s="471"/>
      <c r="E1" s="471"/>
      <c r="F1" s="471"/>
      <c r="G1" s="471"/>
      <c r="H1" s="471"/>
      <c r="I1" s="471"/>
    </row>
    <row r="2" spans="2:9" ht="35.1" customHeight="1">
      <c r="B2" s="116"/>
      <c r="C2" s="380"/>
      <c r="D2" s="116"/>
      <c r="E2" s="116"/>
      <c r="F2" s="116"/>
      <c r="G2" s="116"/>
      <c r="H2" s="116"/>
      <c r="I2" s="116"/>
    </row>
    <row r="3" spans="2:9" ht="35.1" customHeight="1">
      <c r="B3" s="118" t="s">
        <v>133</v>
      </c>
      <c r="C3" s="118"/>
      <c r="D3" s="21"/>
      <c r="E3" s="21"/>
      <c r="F3" s="21"/>
      <c r="G3" s="21"/>
      <c r="H3" s="21"/>
      <c r="I3" s="231" t="s">
        <v>29</v>
      </c>
    </row>
    <row r="4" spans="2:9" ht="35.1" customHeight="1">
      <c r="B4" s="117"/>
      <c r="C4" s="117"/>
      <c r="D4" s="117"/>
      <c r="E4" s="117"/>
      <c r="F4" s="117"/>
      <c r="G4" s="117"/>
      <c r="H4" s="117"/>
      <c r="I4" s="117"/>
    </row>
    <row r="5" spans="2:9" ht="35.1" customHeight="1">
      <c r="B5" s="470" t="s">
        <v>100</v>
      </c>
      <c r="C5" s="470"/>
      <c r="D5" s="470"/>
      <c r="E5" s="470"/>
      <c r="F5" s="470"/>
      <c r="G5" s="470"/>
      <c r="H5" s="470"/>
      <c r="I5" s="470"/>
    </row>
    <row r="6" spans="2:9" ht="35.1" customHeight="1">
      <c r="B6" s="52"/>
      <c r="C6" s="52"/>
      <c r="D6" s="52"/>
      <c r="E6" s="52"/>
      <c r="F6" s="52"/>
      <c r="G6" s="52"/>
      <c r="H6" s="52"/>
      <c r="I6" s="233" t="s">
        <v>182</v>
      </c>
    </row>
    <row r="7" spans="2:9" ht="35.1" customHeight="1">
      <c r="B7" s="302" t="s">
        <v>101</v>
      </c>
      <c r="C7" s="379" t="s">
        <v>398</v>
      </c>
      <c r="D7" s="368" t="s">
        <v>393</v>
      </c>
      <c r="E7" s="286" t="s">
        <v>329</v>
      </c>
      <c r="F7" s="286" t="s">
        <v>318</v>
      </c>
      <c r="G7" s="286" t="s">
        <v>303</v>
      </c>
      <c r="H7" s="286" t="s">
        <v>228</v>
      </c>
      <c r="I7" s="286" t="s">
        <v>153</v>
      </c>
    </row>
    <row r="8" spans="2:9" ht="35.1" customHeight="1">
      <c r="B8" s="303" t="s">
        <v>102</v>
      </c>
      <c r="C8" s="396">
        <v>14994.620999999999</v>
      </c>
      <c r="D8" s="304">
        <f t="shared" ref="D8:D17" si="0">D43+D83+D126+D168+D209+D251</f>
        <v>22089.241000000005</v>
      </c>
      <c r="E8" s="304">
        <v>19676.911999999997</v>
      </c>
      <c r="F8" s="304">
        <v>22763.978000000006</v>
      </c>
      <c r="G8" s="305">
        <v>20010.332999999999</v>
      </c>
      <c r="H8" s="304">
        <v>25067.531999999992</v>
      </c>
      <c r="I8" s="316">
        <v>18648.118000000009</v>
      </c>
    </row>
    <row r="9" spans="2:9" ht="35.1" customHeight="1">
      <c r="B9" s="127" t="s">
        <v>47</v>
      </c>
      <c r="C9" s="112">
        <v>937.55</v>
      </c>
      <c r="D9" s="128">
        <f t="shared" si="0"/>
        <v>1429.0040000000001</v>
      </c>
      <c r="E9" s="128">
        <v>2802.8670000000002</v>
      </c>
      <c r="F9" s="128">
        <v>3064.0789999999997</v>
      </c>
      <c r="G9" s="128">
        <v>3004.2090000000007</v>
      </c>
      <c r="H9" s="117">
        <v>7053.4470000000001</v>
      </c>
      <c r="I9" s="113">
        <v>7489.6289999999999</v>
      </c>
    </row>
    <row r="10" spans="2:9" ht="35.1" customHeight="1">
      <c r="B10" s="127" t="s">
        <v>105</v>
      </c>
      <c r="C10" s="124">
        <v>51.154000000000003</v>
      </c>
      <c r="D10" s="128">
        <f t="shared" si="0"/>
        <v>0</v>
      </c>
      <c r="E10" s="128">
        <v>95.921000000000006</v>
      </c>
      <c r="F10" s="128">
        <v>94.018999999999991</v>
      </c>
      <c r="G10" s="128">
        <v>91.983999999999995</v>
      </c>
      <c r="H10" s="128">
        <v>160.446</v>
      </c>
      <c r="I10" s="113">
        <v>455.14800000000002</v>
      </c>
    </row>
    <row r="11" spans="2:9" ht="35.1" customHeight="1">
      <c r="B11" s="127" t="s">
        <v>107</v>
      </c>
      <c r="C11" s="124">
        <v>6021.1379999999999</v>
      </c>
      <c r="D11" s="128">
        <f t="shared" si="0"/>
        <v>10036.288999999999</v>
      </c>
      <c r="E11" s="128">
        <v>10469.322</v>
      </c>
      <c r="F11" s="128">
        <v>14169.269</v>
      </c>
      <c r="G11" s="128">
        <v>12595.703000000001</v>
      </c>
      <c r="H11" s="128">
        <v>14036.770000000002</v>
      </c>
      <c r="I11" s="113">
        <v>7240.713999999999</v>
      </c>
    </row>
    <row r="12" spans="2:9" ht="35.1" customHeight="1">
      <c r="B12" s="127" t="s">
        <v>109</v>
      </c>
      <c r="C12" s="124">
        <v>1446.9929999999999</v>
      </c>
      <c r="D12" s="128">
        <f t="shared" si="0"/>
        <v>2173.3409999999999</v>
      </c>
      <c r="E12" s="128">
        <v>2717.2309999999998</v>
      </c>
      <c r="F12" s="128">
        <v>3973.5650000000001</v>
      </c>
      <c r="G12" s="128">
        <v>3258.9829999999997</v>
      </c>
      <c r="H12" s="128">
        <v>3273.9920000000002</v>
      </c>
      <c r="I12" s="113">
        <v>1919.615</v>
      </c>
    </row>
    <row r="13" spans="2:9" ht="35.1" customHeight="1">
      <c r="B13" s="127" t="s">
        <v>52</v>
      </c>
      <c r="C13" s="124">
        <v>25.329000000000001</v>
      </c>
      <c r="D13" s="128">
        <f t="shared" si="0"/>
        <v>82.393000000000015</v>
      </c>
      <c r="E13" s="128">
        <v>91.89500000000001</v>
      </c>
      <c r="F13" s="128">
        <v>71.197999999999993</v>
      </c>
      <c r="G13" s="128">
        <v>69.527999999999992</v>
      </c>
      <c r="H13" s="128">
        <v>82.378000000000014</v>
      </c>
      <c r="I13" s="113">
        <v>608.15400000000011</v>
      </c>
    </row>
    <row r="14" spans="2:9" ht="35.1" customHeight="1">
      <c r="B14" s="127" t="s">
        <v>112</v>
      </c>
      <c r="C14" s="124">
        <v>0.376</v>
      </c>
      <c r="D14" s="128">
        <f t="shared" si="0"/>
        <v>6.6159999999999997</v>
      </c>
      <c r="E14" s="128">
        <v>8.6580000000000013</v>
      </c>
      <c r="F14" s="128">
        <v>6.3839999999999995</v>
      </c>
      <c r="G14" s="128">
        <v>13.791</v>
      </c>
      <c r="H14" s="128">
        <v>5.5629999999999997</v>
      </c>
      <c r="I14" s="113">
        <v>60.991</v>
      </c>
    </row>
    <row r="15" spans="2:9" ht="35.1" customHeight="1">
      <c r="B15" s="127" t="s">
        <v>114</v>
      </c>
      <c r="C15" s="112">
        <v>0.3</v>
      </c>
      <c r="D15" s="128">
        <f t="shared" si="0"/>
        <v>1.012</v>
      </c>
      <c r="E15" s="128">
        <v>0.3</v>
      </c>
      <c r="F15" s="128">
        <v>5.4630000000000001</v>
      </c>
      <c r="G15" s="128">
        <v>39.540000000000006</v>
      </c>
      <c r="H15" s="128">
        <v>22.843999999999998</v>
      </c>
      <c r="I15" s="113">
        <v>3.7410000000000001</v>
      </c>
    </row>
    <row r="16" spans="2:9" ht="35.1" customHeight="1">
      <c r="B16" s="127" t="s">
        <v>116</v>
      </c>
      <c r="C16" s="124">
        <v>22.817</v>
      </c>
      <c r="D16" s="128">
        <f t="shared" si="0"/>
        <v>57.398000000000003</v>
      </c>
      <c r="E16" s="128">
        <v>9.8769999999999989</v>
      </c>
      <c r="F16" s="128">
        <v>9.23</v>
      </c>
      <c r="G16" s="128">
        <v>26.798999999999999</v>
      </c>
      <c r="H16" s="128">
        <v>13.693000000000001</v>
      </c>
      <c r="I16" s="113">
        <v>68.314000000000007</v>
      </c>
    </row>
    <row r="17" spans="2:9" ht="35.1" customHeight="1">
      <c r="B17" s="127" t="s">
        <v>118</v>
      </c>
      <c r="C17" s="112">
        <v>0</v>
      </c>
      <c r="D17" s="128">
        <f t="shared" si="0"/>
        <v>0.05</v>
      </c>
      <c r="E17" s="128">
        <v>0.06</v>
      </c>
      <c r="F17" s="128">
        <v>0</v>
      </c>
      <c r="G17" s="128">
        <v>0</v>
      </c>
      <c r="H17" s="128">
        <v>0.37</v>
      </c>
      <c r="I17" s="113">
        <v>0.22</v>
      </c>
    </row>
    <row r="18" spans="2:9" ht="35.1" customHeight="1">
      <c r="B18" s="127" t="s">
        <v>119</v>
      </c>
      <c r="C18" s="124">
        <v>2.7730000000000001</v>
      </c>
      <c r="D18" s="128">
        <f>D53+D93+D136+D178+D219+D261</f>
        <v>4.2279999999999998</v>
      </c>
      <c r="E18" s="128">
        <v>0.98699999999999999</v>
      </c>
      <c r="F18" s="128">
        <v>0.54</v>
      </c>
      <c r="G18" s="128">
        <v>0.54500000000000004</v>
      </c>
      <c r="H18" s="128">
        <v>0.82</v>
      </c>
      <c r="I18" s="113">
        <v>1.97</v>
      </c>
    </row>
    <row r="19" spans="2:9" ht="35.1" customHeight="1">
      <c r="B19" s="127" t="s">
        <v>121</v>
      </c>
      <c r="C19" s="124">
        <v>1049.894</v>
      </c>
      <c r="D19" s="128">
        <f t="shared" ref="D19:D20" si="1">D54+D94+D137+D179+D220+D262</f>
        <v>1715.0859999999998</v>
      </c>
      <c r="E19" s="128">
        <v>732.09099999999989</v>
      </c>
      <c r="F19" s="128">
        <v>263.81</v>
      </c>
      <c r="G19" s="128">
        <v>166.03399999999999</v>
      </c>
      <c r="H19" s="128">
        <v>148.357</v>
      </c>
      <c r="I19" s="113">
        <v>501.61200000000002</v>
      </c>
    </row>
    <row r="20" spans="2:9" ht="35.1" customHeight="1">
      <c r="B20" s="127" t="s">
        <v>117</v>
      </c>
      <c r="C20" s="124">
        <v>5436.2920000000004</v>
      </c>
      <c r="D20" s="128">
        <f t="shared" si="1"/>
        <v>6583.8240000000005</v>
      </c>
      <c r="E20" s="128">
        <v>2747.703</v>
      </c>
      <c r="F20" s="128">
        <v>1106.4210000000037</v>
      </c>
      <c r="G20" s="128">
        <v>743.21699999999873</v>
      </c>
      <c r="H20" s="128">
        <v>268.37699999999859</v>
      </c>
      <c r="I20" s="113">
        <v>280.25100000000037</v>
      </c>
    </row>
    <row r="21" spans="2:9" ht="35.1" customHeight="1">
      <c r="B21" s="307" t="s">
        <v>124</v>
      </c>
      <c r="C21" s="396">
        <v>47075.025999999998</v>
      </c>
      <c r="D21" s="304">
        <f>D56+D96+D139+D181+D222+D264</f>
        <v>60559.894999999997</v>
      </c>
      <c r="E21" s="304">
        <v>56585.320000000007</v>
      </c>
      <c r="F21" s="304">
        <v>74429.134000000005</v>
      </c>
      <c r="G21" s="305">
        <v>72837.065000000002</v>
      </c>
      <c r="H21" s="306">
        <v>70352.434000000008</v>
      </c>
      <c r="I21" s="293">
        <v>63285.628999999994</v>
      </c>
    </row>
    <row r="22" spans="2:9" ht="35.1" customHeight="1">
      <c r="B22" s="127" t="s">
        <v>126</v>
      </c>
      <c r="C22" s="112">
        <v>0</v>
      </c>
      <c r="D22" s="128">
        <f>D21*42%</f>
        <v>25435.155899999998</v>
      </c>
      <c r="E22" s="128">
        <v>24897.540800000002</v>
      </c>
      <c r="F22" s="128">
        <v>33493.1103</v>
      </c>
      <c r="G22" s="128">
        <v>33505.049900000005</v>
      </c>
      <c r="H22" s="128">
        <v>33769.168320000004</v>
      </c>
      <c r="I22" s="113">
        <v>30377.101919999997</v>
      </c>
    </row>
    <row r="23" spans="2:9" ht="35.1" customHeight="1">
      <c r="B23" s="127" t="s">
        <v>128</v>
      </c>
      <c r="C23" s="112">
        <v>0</v>
      </c>
      <c r="D23" s="128">
        <f>D21*17%</f>
        <v>10295.182150000001</v>
      </c>
      <c r="E23" s="128">
        <v>9619.5044000000016</v>
      </c>
      <c r="F23" s="128">
        <v>12652.952780000001</v>
      </c>
      <c r="G23" s="117">
        <v>13839.04235</v>
      </c>
      <c r="H23" s="117">
        <v>13366.962460000002</v>
      </c>
      <c r="I23" s="113">
        <v>12024.269509999998</v>
      </c>
    </row>
    <row r="24" spans="2:9" ht="35.1" customHeight="1">
      <c r="B24" s="127" t="s">
        <v>129</v>
      </c>
      <c r="C24" s="112">
        <v>0</v>
      </c>
      <c r="D24" s="128">
        <f>D21*24%</f>
        <v>14534.3748</v>
      </c>
      <c r="E24" s="128">
        <v>13863.403400000001</v>
      </c>
      <c r="F24" s="128">
        <v>20095.866180000005</v>
      </c>
      <c r="G24" s="117">
        <v>20394.378200000003</v>
      </c>
      <c r="H24" s="117">
        <v>19698.681520000006</v>
      </c>
      <c r="I24" s="113">
        <v>17719.976119999999</v>
      </c>
    </row>
    <row r="25" spans="2:9" ht="35.1" customHeight="1">
      <c r="B25" s="127" t="s">
        <v>205</v>
      </c>
      <c r="C25" s="124">
        <v>672.65599999999995</v>
      </c>
      <c r="D25" s="128">
        <f t="shared" ref="D25:D29" si="2">D60+D100+D143+D185+D226+D268</f>
        <v>1059.08</v>
      </c>
      <c r="E25" s="128">
        <v>1091.049</v>
      </c>
      <c r="F25" s="128">
        <v>723.61699999999996</v>
      </c>
      <c r="G25" s="128">
        <v>857.79399999999998</v>
      </c>
      <c r="H25" s="128">
        <v>796.851</v>
      </c>
      <c r="I25" s="113">
        <v>818.58899999999994</v>
      </c>
    </row>
    <row r="26" spans="2:9" ht="35.1" customHeight="1">
      <c r="B26" s="127" t="s">
        <v>206</v>
      </c>
      <c r="C26" s="112">
        <v>7829.97</v>
      </c>
      <c r="D26" s="128">
        <f t="shared" si="2"/>
        <v>8902.1279999999988</v>
      </c>
      <c r="E26" s="128">
        <v>7091.4640000000009</v>
      </c>
      <c r="F26" s="128">
        <v>7034.8239999999996</v>
      </c>
      <c r="G26" s="128">
        <v>4191.0950000000003</v>
      </c>
      <c r="H26" s="128">
        <v>2343.0120000000002</v>
      </c>
      <c r="I26" s="113">
        <v>1706.18</v>
      </c>
    </row>
    <row r="27" spans="2:9" ht="35.1" customHeight="1">
      <c r="B27" s="127" t="s">
        <v>207</v>
      </c>
      <c r="C27" s="124">
        <v>3.9350000000000001</v>
      </c>
      <c r="D27" s="128">
        <f t="shared" si="2"/>
        <v>2.5350000000000001</v>
      </c>
      <c r="E27" s="128">
        <v>1.4350000000000001</v>
      </c>
      <c r="F27" s="128">
        <v>0</v>
      </c>
      <c r="G27" s="128">
        <v>9.4260000000000002</v>
      </c>
      <c r="H27" s="128">
        <v>3.0739999999999998</v>
      </c>
      <c r="I27" s="113">
        <v>2.726</v>
      </c>
    </row>
    <row r="28" spans="2:9" ht="35.1" customHeight="1">
      <c r="B28" s="127" t="s">
        <v>208</v>
      </c>
      <c r="C28" s="124">
        <v>10.321</v>
      </c>
      <c r="D28" s="128">
        <f t="shared" si="2"/>
        <v>1.476</v>
      </c>
      <c r="E28" s="128">
        <v>1.526</v>
      </c>
      <c r="F28" s="128">
        <v>1.4850000000000001</v>
      </c>
      <c r="G28" s="128">
        <v>1.919</v>
      </c>
      <c r="H28" s="128">
        <v>11.486000000000001</v>
      </c>
      <c r="I28" s="113">
        <v>10.936999999999999</v>
      </c>
    </row>
    <row r="29" spans="2:9" ht="35.1" customHeight="1">
      <c r="B29" s="127" t="s">
        <v>130</v>
      </c>
      <c r="C29" s="112">
        <v>0</v>
      </c>
      <c r="D29" s="128">
        <f t="shared" si="2"/>
        <v>0</v>
      </c>
      <c r="E29" s="128">
        <v>0</v>
      </c>
      <c r="F29" s="128">
        <v>0</v>
      </c>
      <c r="G29" s="128">
        <v>0.157</v>
      </c>
      <c r="H29" s="128">
        <v>11.2</v>
      </c>
      <c r="I29" s="113">
        <v>0.49</v>
      </c>
    </row>
    <row r="30" spans="2:9" ht="35.1" customHeight="1">
      <c r="B30" s="127" t="s">
        <v>117</v>
      </c>
      <c r="C30" s="124">
        <v>38558.144</v>
      </c>
      <c r="D30" s="128">
        <f>D21-D22-D23-D24-D25-D26-D27-D28-D29</f>
        <v>329.96314999999998</v>
      </c>
      <c r="E30" s="128">
        <v>19.397400000000985</v>
      </c>
      <c r="F30" s="128">
        <v>427.27874000000122</v>
      </c>
      <c r="G30" s="147">
        <v>38.203549999994223</v>
      </c>
      <c r="H30" s="128">
        <v>351.99869999999578</v>
      </c>
      <c r="I30" s="115">
        <v>625.3594500000022</v>
      </c>
    </row>
    <row r="31" spans="2:9" ht="35.1" customHeight="1">
      <c r="B31" s="308" t="s">
        <v>0</v>
      </c>
      <c r="C31" s="308">
        <f>+C8+C21</f>
        <v>62069.646999999997</v>
      </c>
      <c r="D31" s="309">
        <v>82649.134999999995</v>
      </c>
      <c r="E31" s="309">
        <v>76262.232000000004</v>
      </c>
      <c r="F31" s="309">
        <v>97128.722000000009</v>
      </c>
      <c r="G31" s="309">
        <v>92847.398000000001</v>
      </c>
      <c r="H31" s="308">
        <v>95419.966</v>
      </c>
      <c r="I31" s="310">
        <v>81933.747000000003</v>
      </c>
    </row>
    <row r="32" spans="2:9" ht="35.1" customHeight="1">
      <c r="B32" s="67"/>
      <c r="C32" s="67"/>
      <c r="D32" s="56"/>
      <c r="E32" s="56"/>
      <c r="F32" s="56"/>
      <c r="G32" s="56"/>
      <c r="H32" s="56"/>
      <c r="I32" s="56"/>
    </row>
    <row r="33" spans="2:10" ht="35.1" customHeight="1">
      <c r="B33" s="67"/>
      <c r="C33" s="67"/>
      <c r="D33" s="56"/>
      <c r="E33" s="56"/>
      <c r="F33" s="56"/>
      <c r="G33" s="56"/>
      <c r="H33" s="56"/>
      <c r="I33" s="56"/>
    </row>
    <row r="34" spans="2:10" ht="35.1" customHeight="1">
      <c r="B34" s="67"/>
      <c r="C34" s="67"/>
      <c r="D34" s="56"/>
      <c r="E34" s="56"/>
      <c r="F34" s="56"/>
      <c r="G34" s="56"/>
      <c r="H34" s="56"/>
      <c r="I34" s="56"/>
    </row>
    <row r="35" spans="2:10" ht="35.1" customHeight="1">
      <c r="H35" t="s">
        <v>11</v>
      </c>
      <c r="I35" t="s">
        <v>11</v>
      </c>
    </row>
    <row r="36" spans="2:10" ht="35.1" customHeight="1">
      <c r="B36" s="442" t="s">
        <v>263</v>
      </c>
      <c r="C36" s="442"/>
      <c r="D36" s="471"/>
      <c r="E36" s="471"/>
      <c r="F36" s="471"/>
      <c r="G36" s="471"/>
      <c r="H36" s="471"/>
      <c r="I36" s="471"/>
    </row>
    <row r="37" spans="2:10" ht="35.1" customHeight="1">
      <c r="B37" s="116"/>
      <c r="C37" s="380"/>
      <c r="D37" s="116"/>
      <c r="E37" s="116"/>
      <c r="F37" s="116"/>
      <c r="G37" s="116"/>
      <c r="H37" s="116"/>
      <c r="I37" s="231" t="s">
        <v>30</v>
      </c>
    </row>
    <row r="38" spans="2:10" ht="35.1" customHeight="1">
      <c r="B38" s="117"/>
      <c r="C38" s="117"/>
      <c r="D38" s="117"/>
      <c r="E38" s="117"/>
      <c r="F38" s="117"/>
      <c r="G38" s="117"/>
      <c r="H38" s="117"/>
      <c r="I38" s="117"/>
    </row>
    <row r="39" spans="2:10" ht="35.1" customHeight="1">
      <c r="B39" s="117" t="s">
        <v>11</v>
      </c>
      <c r="C39" s="117"/>
      <c r="D39" s="117"/>
      <c r="E39" s="117"/>
      <c r="F39" s="117"/>
      <c r="G39" s="117"/>
      <c r="H39" s="117"/>
      <c r="I39" s="117"/>
    </row>
    <row r="40" spans="2:10" ht="35.1" customHeight="1">
      <c r="B40" s="470" t="s">
        <v>100</v>
      </c>
      <c r="C40" s="470"/>
      <c r="D40" s="470"/>
      <c r="E40" s="470"/>
      <c r="F40" s="470"/>
      <c r="G40" s="470"/>
      <c r="H40" s="470"/>
      <c r="I40" s="470"/>
    </row>
    <row r="41" spans="2:10" ht="35.1" customHeight="1">
      <c r="I41" s="232" t="s">
        <v>14</v>
      </c>
    </row>
    <row r="42" spans="2:10" ht="35.1" customHeight="1">
      <c r="B42" s="311" t="s">
        <v>101</v>
      </c>
      <c r="C42" s="379" t="s">
        <v>398</v>
      </c>
      <c r="D42" s="368" t="s">
        <v>393</v>
      </c>
      <c r="E42" s="286" t="s">
        <v>329</v>
      </c>
      <c r="F42" s="286" t="s">
        <v>318</v>
      </c>
      <c r="G42" s="286" t="s">
        <v>303</v>
      </c>
      <c r="H42" s="286" t="s">
        <v>228</v>
      </c>
      <c r="I42" s="374" t="s">
        <v>153</v>
      </c>
      <c r="J42" s="375"/>
    </row>
    <row r="43" spans="2:10" ht="35.1" customHeight="1">
      <c r="B43" s="145" t="s">
        <v>102</v>
      </c>
      <c r="C43" s="398">
        <v>12973.611999999999</v>
      </c>
      <c r="D43" s="182">
        <f>D66-D56</f>
        <v>18906.923000000003</v>
      </c>
      <c r="E43" s="182">
        <v>16097.714</v>
      </c>
      <c r="F43" s="182">
        <v>18339.397000000004</v>
      </c>
      <c r="G43" s="144">
        <v>16354.199000000001</v>
      </c>
      <c r="H43" s="183">
        <v>21629.527999999998</v>
      </c>
      <c r="I43" s="240">
        <v>16604.447</v>
      </c>
      <c r="J43" s="241"/>
    </row>
    <row r="44" spans="2:10" ht="35.1" customHeight="1">
      <c r="B44" s="184" t="s">
        <v>132</v>
      </c>
      <c r="C44" s="399">
        <v>888.351</v>
      </c>
      <c r="D44" s="117">
        <v>1390.2280000000001</v>
      </c>
      <c r="E44" s="117">
        <v>2724.2930000000001</v>
      </c>
      <c r="F44" s="117">
        <v>2950.8290000000002</v>
      </c>
      <c r="G44" s="147">
        <v>2898.6060000000002</v>
      </c>
      <c r="H44" s="150">
        <v>6893.7749999999996</v>
      </c>
      <c r="I44" s="148">
        <v>7337.7939999999999</v>
      </c>
      <c r="J44" s="148"/>
    </row>
    <row r="45" spans="2:10" ht="35.1" customHeight="1">
      <c r="B45" s="184" t="s">
        <v>105</v>
      </c>
      <c r="C45" s="399">
        <v>44.223999999999997</v>
      </c>
      <c r="D45" s="128">
        <f>SUM(D68:D74)</f>
        <v>0</v>
      </c>
      <c r="E45" s="128">
        <v>76.912000000000006</v>
      </c>
      <c r="F45" s="128">
        <v>88.108999999999995</v>
      </c>
      <c r="G45" s="147">
        <v>88.108999999999995</v>
      </c>
      <c r="H45" s="147">
        <v>149.285</v>
      </c>
      <c r="I45" s="148">
        <v>417.69499999999999</v>
      </c>
      <c r="J45" s="148"/>
    </row>
    <row r="46" spans="2:10" ht="35.1" customHeight="1">
      <c r="B46" s="184" t="s">
        <v>107</v>
      </c>
      <c r="C46" s="399">
        <v>5439.6719999999996</v>
      </c>
      <c r="D46" s="128">
        <v>8687.5390000000007</v>
      </c>
      <c r="E46" s="117">
        <v>8706.2450000000008</v>
      </c>
      <c r="F46" s="128">
        <v>11785.108</v>
      </c>
      <c r="G46" s="147">
        <v>10698.351000000001</v>
      </c>
      <c r="H46" s="150">
        <v>12103.888000000001</v>
      </c>
      <c r="I46" s="148">
        <v>6356.8519999999999</v>
      </c>
      <c r="J46" s="148"/>
    </row>
    <row r="47" spans="2:10" ht="35.1" customHeight="1">
      <c r="B47" s="184" t="s">
        <v>109</v>
      </c>
      <c r="C47" s="399">
        <v>865.14700000000005</v>
      </c>
      <c r="D47" s="128">
        <v>1409.59</v>
      </c>
      <c r="E47" s="128">
        <v>1509.367</v>
      </c>
      <c r="F47" s="128">
        <v>2498.6680000000001</v>
      </c>
      <c r="G47" s="147">
        <v>1972.799</v>
      </c>
      <c r="H47" s="150">
        <v>2217.643</v>
      </c>
      <c r="I47" s="148">
        <v>1422.2919999999999</v>
      </c>
      <c r="J47" s="148"/>
    </row>
    <row r="48" spans="2:10" ht="35.1" customHeight="1">
      <c r="B48" s="184" t="s">
        <v>52</v>
      </c>
      <c r="C48" s="399">
        <v>7.6070000000000002</v>
      </c>
      <c r="D48" s="117">
        <v>35.694000000000003</v>
      </c>
      <c r="E48" s="117">
        <v>26.773</v>
      </c>
      <c r="F48" s="128">
        <v>35.997</v>
      </c>
      <c r="G48" s="147">
        <v>13.127000000000001</v>
      </c>
      <c r="H48" s="147">
        <v>37.590000000000003</v>
      </c>
      <c r="I48" s="148">
        <v>346.83800000000002</v>
      </c>
      <c r="J48" s="148"/>
    </row>
    <row r="49" spans="2:10" ht="35.1" customHeight="1">
      <c r="B49" s="184" t="s">
        <v>112</v>
      </c>
      <c r="C49" s="402">
        <v>0</v>
      </c>
      <c r="D49" s="128">
        <v>0</v>
      </c>
      <c r="E49" s="128">
        <v>0</v>
      </c>
      <c r="F49" s="128">
        <v>5.7009999999999996</v>
      </c>
      <c r="G49" s="147">
        <v>11.992000000000001</v>
      </c>
      <c r="H49" s="150">
        <v>1.3220000000000001</v>
      </c>
      <c r="I49" s="148">
        <v>47.335999999999999</v>
      </c>
      <c r="J49" s="148"/>
    </row>
    <row r="50" spans="2:10" ht="35.1" customHeight="1">
      <c r="B50" s="184" t="s">
        <v>114</v>
      </c>
      <c r="C50" s="402">
        <v>0.2</v>
      </c>
      <c r="D50" s="128">
        <v>0.01</v>
      </c>
      <c r="E50" s="128">
        <v>0</v>
      </c>
      <c r="F50" s="128">
        <v>0</v>
      </c>
      <c r="G50" s="147">
        <v>0</v>
      </c>
      <c r="H50" s="147">
        <v>1.7</v>
      </c>
      <c r="I50" s="148">
        <v>1.26</v>
      </c>
      <c r="J50" s="148"/>
    </row>
    <row r="51" spans="2:10" ht="35.1" customHeight="1">
      <c r="B51" s="184" t="s">
        <v>116</v>
      </c>
      <c r="C51" s="399">
        <v>18.513000000000002</v>
      </c>
      <c r="D51" s="128">
        <v>47.427999999999997</v>
      </c>
      <c r="E51" s="128">
        <v>5.1689999999999996</v>
      </c>
      <c r="F51" s="128">
        <v>7.2510000000000003</v>
      </c>
      <c r="G51" s="147">
        <v>11.211</v>
      </c>
      <c r="H51" s="150">
        <v>10.855</v>
      </c>
      <c r="I51" s="148">
        <v>66.381</v>
      </c>
      <c r="J51" s="148"/>
    </row>
    <row r="52" spans="2:10" ht="35.1" customHeight="1">
      <c r="B52" s="184" t="s">
        <v>118</v>
      </c>
      <c r="C52" s="402">
        <v>0</v>
      </c>
      <c r="D52" s="128">
        <v>0</v>
      </c>
      <c r="E52" s="128">
        <v>0.06</v>
      </c>
      <c r="F52" s="128">
        <v>0</v>
      </c>
      <c r="G52" s="147">
        <v>0</v>
      </c>
      <c r="H52" s="147">
        <v>0</v>
      </c>
      <c r="I52" s="148">
        <v>0.22</v>
      </c>
      <c r="J52" s="148"/>
    </row>
    <row r="53" spans="2:10" ht="35.1" customHeight="1">
      <c r="B53" s="184" t="s">
        <v>119</v>
      </c>
      <c r="C53" s="402">
        <v>0.1</v>
      </c>
      <c r="D53" s="128">
        <v>0.11</v>
      </c>
      <c r="E53" s="128">
        <v>0</v>
      </c>
      <c r="F53" s="128">
        <v>0.2</v>
      </c>
      <c r="G53" s="147">
        <v>0.44500000000000001</v>
      </c>
      <c r="H53" s="147">
        <v>0.28000000000000003</v>
      </c>
      <c r="I53" s="148">
        <v>1.08</v>
      </c>
      <c r="J53" s="148"/>
    </row>
    <row r="54" spans="2:10" ht="35.1" customHeight="1">
      <c r="B54" s="184" t="s">
        <v>121</v>
      </c>
      <c r="C54" s="399">
        <v>1048.412</v>
      </c>
      <c r="D54" s="128">
        <v>1709.4469999999999</v>
      </c>
      <c r="E54" s="128">
        <v>725.32299999999998</v>
      </c>
      <c r="F54" s="128">
        <v>259.67899999999997</v>
      </c>
      <c r="G54" s="147">
        <v>161.58799999999999</v>
      </c>
      <c r="H54" s="147">
        <v>143.05699999999999</v>
      </c>
      <c r="I54" s="148">
        <v>476.91399999999999</v>
      </c>
      <c r="J54" s="148"/>
    </row>
    <row r="55" spans="2:10" ht="35.1" customHeight="1">
      <c r="B55" s="184" t="s">
        <v>117</v>
      </c>
      <c r="C55" s="399">
        <v>4661.3860000000004</v>
      </c>
      <c r="D55" s="128">
        <f t="shared" ref="D55" si="3">D43-D44-D45-D46-D47-D48-D49-D50-D51-D52-D53-D54</f>
        <v>5626.8770000000022</v>
      </c>
      <c r="E55" s="128">
        <v>2323.5719999999992</v>
      </c>
      <c r="F55" s="128">
        <v>707.85500000000411</v>
      </c>
      <c r="G55" s="147">
        <v>497.97099999999989</v>
      </c>
      <c r="H55" s="147">
        <v>70.132999999998106</v>
      </c>
      <c r="I55" s="148">
        <v>129.78500000000076</v>
      </c>
      <c r="J55" s="148"/>
    </row>
    <row r="56" spans="2:10" ht="35.1" customHeight="1">
      <c r="B56" s="312" t="s">
        <v>124</v>
      </c>
      <c r="C56" s="403">
        <v>40164.61</v>
      </c>
      <c r="D56" s="306">
        <v>50527.336000000003</v>
      </c>
      <c r="E56" s="306">
        <v>46392.192000000003</v>
      </c>
      <c r="F56" s="306">
        <v>62135.277999999998</v>
      </c>
      <c r="G56" s="305">
        <v>59457.9</v>
      </c>
      <c r="H56" s="313">
        <v>55991.644999999997</v>
      </c>
      <c r="I56" s="314">
        <v>49514.563999999998</v>
      </c>
      <c r="J56" s="241"/>
    </row>
    <row r="57" spans="2:10" ht="35.1" customHeight="1">
      <c r="B57" s="184" t="s">
        <v>126</v>
      </c>
      <c r="C57" s="402">
        <v>0</v>
      </c>
      <c r="D57" s="117">
        <f>D56*44%</f>
        <v>22232.027840000002</v>
      </c>
      <c r="E57" s="117">
        <v>19948.64256</v>
      </c>
      <c r="F57" s="117">
        <v>27960.875100000001</v>
      </c>
      <c r="G57" s="147">
        <v>27350.634000000002</v>
      </c>
      <c r="H57" s="147">
        <v>26875.989599999997</v>
      </c>
      <c r="I57" s="148">
        <v>23766.990719999998</v>
      </c>
      <c r="J57" s="148"/>
    </row>
    <row r="58" spans="2:10" ht="35.1" customHeight="1">
      <c r="B58" s="184" t="s">
        <v>128</v>
      </c>
      <c r="C58" s="402">
        <v>0</v>
      </c>
      <c r="D58" s="117">
        <f>D56*23%</f>
        <v>11621.28728</v>
      </c>
      <c r="E58" s="117">
        <v>7422.7507200000009</v>
      </c>
      <c r="F58" s="117">
        <v>9941.6444800000008</v>
      </c>
      <c r="G58" s="147">
        <v>11297.001</v>
      </c>
      <c r="H58" s="147">
        <v>10638.412549999999</v>
      </c>
      <c r="I58" s="148">
        <v>9407.7671599999994</v>
      </c>
      <c r="J58" s="148"/>
    </row>
    <row r="59" spans="2:10" ht="35.1" customHeight="1">
      <c r="B59" s="184" t="s">
        <v>129</v>
      </c>
      <c r="C59" s="402">
        <v>0</v>
      </c>
      <c r="D59" s="128">
        <f>D56*15%</f>
        <v>7579.1004000000003</v>
      </c>
      <c r="E59" s="117">
        <v>11598.048000000001</v>
      </c>
      <c r="F59" s="117">
        <v>16776.52506</v>
      </c>
      <c r="G59" s="147">
        <v>16053.633000000002</v>
      </c>
      <c r="H59" s="147">
        <v>15677.660600000001</v>
      </c>
      <c r="I59" s="148">
        <v>13864.07792</v>
      </c>
      <c r="J59" s="148"/>
    </row>
    <row r="60" spans="2:10" ht="35.1" customHeight="1">
      <c r="B60" s="234" t="s">
        <v>205</v>
      </c>
      <c r="C60" s="124">
        <v>50.404000000000003</v>
      </c>
      <c r="D60" s="117">
        <v>156.66499999999999</v>
      </c>
      <c r="E60" s="117">
        <v>294.27699999999999</v>
      </c>
      <c r="F60" s="117">
        <v>150.101</v>
      </c>
      <c r="G60" s="147">
        <v>217.316</v>
      </c>
      <c r="H60" s="150">
        <v>224.57300000000001</v>
      </c>
      <c r="I60" s="148">
        <v>237.874</v>
      </c>
      <c r="J60" s="148"/>
    </row>
    <row r="61" spans="2:10" ht="35.1" customHeight="1">
      <c r="B61" s="184" t="s">
        <v>206</v>
      </c>
      <c r="C61" s="399">
        <v>7791.4849999999997</v>
      </c>
      <c r="D61" s="128">
        <v>8877.0499999999993</v>
      </c>
      <c r="E61" s="117">
        <v>7060.2460000000001</v>
      </c>
      <c r="F61" s="117">
        <v>7029.1989999999996</v>
      </c>
      <c r="G61" s="128">
        <v>4183.2479999999996</v>
      </c>
      <c r="H61" s="150">
        <v>2295.7150000000001</v>
      </c>
      <c r="I61" s="148">
        <v>1682.8679999999999</v>
      </c>
      <c r="J61" s="148"/>
    </row>
    <row r="62" spans="2:10" ht="35.1" customHeight="1">
      <c r="B62" s="184" t="s">
        <v>207</v>
      </c>
      <c r="C62" s="402">
        <v>0</v>
      </c>
      <c r="D62" s="128">
        <v>0</v>
      </c>
      <c r="E62" s="128">
        <v>0</v>
      </c>
      <c r="F62" s="128">
        <v>0</v>
      </c>
      <c r="G62" s="128">
        <v>9.4260000000000002</v>
      </c>
      <c r="H62" s="150">
        <v>3.0739999999999998</v>
      </c>
      <c r="I62" s="148">
        <v>2.726</v>
      </c>
      <c r="J62" s="148"/>
    </row>
    <row r="63" spans="2:10" ht="35.1" customHeight="1">
      <c r="B63" s="184" t="s">
        <v>208</v>
      </c>
      <c r="C63" s="399">
        <v>5.4820000000000002</v>
      </c>
      <c r="D63" s="128">
        <v>0.86099999999999999</v>
      </c>
      <c r="E63" s="128">
        <v>0.91600000000000004</v>
      </c>
      <c r="F63" s="117">
        <v>1.1850000000000001</v>
      </c>
      <c r="G63" s="147">
        <v>1.919</v>
      </c>
      <c r="H63" s="150">
        <v>11.486000000000001</v>
      </c>
      <c r="I63" s="148">
        <v>10.686999999999999</v>
      </c>
      <c r="J63" s="148"/>
    </row>
    <row r="64" spans="2:10" ht="35.1" customHeight="1">
      <c r="B64" s="184" t="s">
        <v>130</v>
      </c>
      <c r="C64" s="402">
        <v>0</v>
      </c>
      <c r="D64" s="128">
        <v>0</v>
      </c>
      <c r="E64" s="128">
        <v>0</v>
      </c>
      <c r="F64" s="128">
        <v>0</v>
      </c>
      <c r="G64" s="147">
        <v>0</v>
      </c>
      <c r="H64" s="150">
        <v>11.2</v>
      </c>
      <c r="I64" s="148">
        <v>0.4</v>
      </c>
      <c r="J64" s="148"/>
    </row>
    <row r="65" spans="2:10" ht="35.1" customHeight="1">
      <c r="B65" s="185" t="s">
        <v>117</v>
      </c>
      <c r="C65" s="399">
        <v>32317.239000000001</v>
      </c>
      <c r="D65" s="128">
        <f>D56-D57-D58-D59-D60-D61-D62-D63-D64</f>
        <v>60.344480000000537</v>
      </c>
      <c r="E65" s="128">
        <v>67.311720000001685</v>
      </c>
      <c r="F65" s="128">
        <v>275.74835999999908</v>
      </c>
      <c r="G65" s="147">
        <v>344.72299999999842</v>
      </c>
      <c r="H65" s="147">
        <v>253.53425000000129</v>
      </c>
      <c r="I65" s="149">
        <v>541.17320000000166</v>
      </c>
      <c r="J65" s="148"/>
    </row>
    <row r="66" spans="2:10" ht="35.1" customHeight="1">
      <c r="B66" s="315" t="s">
        <v>0</v>
      </c>
      <c r="C66" s="309">
        <f>+C43+C56</f>
        <v>53138.222000000002</v>
      </c>
      <c r="D66" s="315">
        <v>69434.259000000005</v>
      </c>
      <c r="E66" s="315">
        <v>62489.906000000003</v>
      </c>
      <c r="F66" s="315">
        <v>80474.675000000003</v>
      </c>
      <c r="G66" s="309">
        <v>75812.099000000002</v>
      </c>
      <c r="H66" s="315">
        <v>77621.172999999995</v>
      </c>
      <c r="I66" s="309">
        <v>66119.010999999999</v>
      </c>
      <c r="J66" s="152"/>
    </row>
    <row r="67" spans="2:10" ht="35.1" customHeight="1">
      <c r="B67" s="67"/>
      <c r="C67" s="67"/>
      <c r="D67" s="44" t="s">
        <v>11</v>
      </c>
      <c r="E67" s="67"/>
      <c r="F67" s="67"/>
      <c r="G67" s="67"/>
      <c r="H67" s="68"/>
      <c r="I67" s="67"/>
    </row>
    <row r="68" spans="2:10" ht="20.100000000000001" customHeight="1">
      <c r="B68" s="92"/>
      <c r="C68" s="92"/>
      <c r="D68" s="13"/>
      <c r="E68" s="67"/>
      <c r="F68" s="74"/>
      <c r="G68" s="74"/>
      <c r="H68" s="66"/>
      <c r="I68" s="67"/>
    </row>
    <row r="69" spans="2:10" ht="20.100000000000001" customHeight="1">
      <c r="B69" s="92"/>
      <c r="C69" s="92"/>
      <c r="D69" s="12"/>
      <c r="E69" s="67"/>
      <c r="F69" s="66"/>
      <c r="G69" s="66"/>
      <c r="H69" s="66"/>
      <c r="I69" s="67"/>
    </row>
    <row r="70" spans="2:10" ht="20.100000000000001" customHeight="1">
      <c r="B70" s="92"/>
      <c r="C70" s="92"/>
      <c r="D70" s="12"/>
      <c r="E70" s="67"/>
      <c r="F70" s="67"/>
      <c r="G70" s="67"/>
      <c r="H70" s="68"/>
      <c r="I70" s="67"/>
    </row>
    <row r="71" spans="2:10" ht="20.100000000000001" customHeight="1">
      <c r="B71" s="92"/>
      <c r="C71" s="92"/>
      <c r="D71" s="12"/>
      <c r="E71" s="67"/>
      <c r="F71" s="67"/>
      <c r="G71" s="67"/>
      <c r="H71" s="68"/>
      <c r="I71" s="67"/>
    </row>
    <row r="72" spans="2:10" ht="20.100000000000001" customHeight="1">
      <c r="B72" s="92"/>
      <c r="C72" s="92"/>
      <c r="D72" s="12"/>
      <c r="E72" s="67"/>
      <c r="F72" s="67"/>
      <c r="G72" s="67"/>
      <c r="H72" s="68"/>
      <c r="I72" s="67"/>
    </row>
    <row r="73" spans="2:10" ht="20.100000000000001" customHeight="1">
      <c r="B73" s="92"/>
      <c r="C73" s="92"/>
      <c r="D73" s="12"/>
      <c r="E73" s="67"/>
      <c r="F73" s="55"/>
      <c r="G73" s="67"/>
      <c r="H73" s="68"/>
      <c r="I73" s="67"/>
    </row>
    <row r="74" spans="2:10" ht="20.100000000000001" customHeight="1">
      <c r="B74" s="92"/>
      <c r="C74" s="92"/>
      <c r="D74" s="53"/>
      <c r="E74" s="36"/>
    </row>
    <row r="75" spans="2:10" ht="20.100000000000001" customHeight="1">
      <c r="B75" s="93"/>
      <c r="C75" s="93"/>
      <c r="D75" s="95"/>
    </row>
    <row r="76" spans="2:10" ht="35.1" customHeight="1">
      <c r="B76" s="442" t="s">
        <v>264</v>
      </c>
      <c r="C76" s="442"/>
      <c r="D76" s="471"/>
      <c r="E76" s="471"/>
      <c r="F76" s="471"/>
      <c r="G76" s="471"/>
      <c r="H76" s="471"/>
      <c r="I76" s="471"/>
    </row>
    <row r="77" spans="2:10" ht="35.1" customHeight="1">
      <c r="B77" s="117"/>
      <c r="C77" s="117"/>
      <c r="D77" s="117"/>
      <c r="E77" s="117"/>
      <c r="F77" s="117"/>
      <c r="G77" s="117"/>
      <c r="H77" s="117"/>
      <c r="I77" s="231" t="s">
        <v>32</v>
      </c>
    </row>
    <row r="78" spans="2:10" ht="35.1" customHeight="1">
      <c r="B78" s="117" t="s">
        <v>11</v>
      </c>
      <c r="C78" s="117"/>
      <c r="D78" s="117"/>
      <c r="E78" s="117"/>
      <c r="F78" s="117"/>
      <c r="G78" s="117"/>
      <c r="H78" s="117"/>
      <c r="I78" s="117"/>
    </row>
    <row r="79" spans="2:10" ht="35.1" customHeight="1">
      <c r="B79" s="117"/>
      <c r="C79" s="117"/>
      <c r="D79" s="117"/>
      <c r="E79" s="117"/>
      <c r="F79" s="117"/>
      <c r="G79" s="117"/>
      <c r="H79" s="117"/>
      <c r="I79" s="117"/>
    </row>
    <row r="80" spans="2:10" ht="35.1" customHeight="1">
      <c r="B80" s="470" t="s">
        <v>100</v>
      </c>
      <c r="C80" s="470"/>
      <c r="D80" s="470"/>
      <c r="E80" s="470"/>
      <c r="F80" s="470"/>
      <c r="G80" s="470"/>
      <c r="H80" s="470"/>
      <c r="I80" s="470"/>
    </row>
    <row r="81" spans="2:9" ht="35.1" customHeight="1">
      <c r="I81" s="232" t="s">
        <v>14</v>
      </c>
    </row>
    <row r="82" spans="2:9" ht="35.1" customHeight="1">
      <c r="B82" s="311" t="s">
        <v>101</v>
      </c>
      <c r="C82" s="379" t="s">
        <v>398</v>
      </c>
      <c r="D82" s="368" t="s">
        <v>393</v>
      </c>
      <c r="E82" s="286" t="s">
        <v>329</v>
      </c>
      <c r="F82" s="286" t="s">
        <v>318</v>
      </c>
      <c r="G82" s="286" t="s">
        <v>303</v>
      </c>
      <c r="H82" s="286" t="s">
        <v>228</v>
      </c>
      <c r="I82" s="286" t="s">
        <v>153</v>
      </c>
    </row>
    <row r="83" spans="2:9" ht="35.1" customHeight="1">
      <c r="B83" s="303" t="s">
        <v>102</v>
      </c>
      <c r="C83" s="396">
        <v>1013.129</v>
      </c>
      <c r="D83" s="304">
        <f>D106-D96</f>
        <v>2041.9279999999999</v>
      </c>
      <c r="E83" s="304">
        <v>2496.7970000000005</v>
      </c>
      <c r="F83" s="306">
        <v>3162.0969999999998</v>
      </c>
      <c r="G83" s="305">
        <v>2528.5569999999989</v>
      </c>
      <c r="H83" s="306">
        <v>2203.2350000000006</v>
      </c>
      <c r="I83" s="317">
        <v>1190.3029999999999</v>
      </c>
    </row>
    <row r="84" spans="2:9" ht="35.1" customHeight="1">
      <c r="B84" s="127" t="s">
        <v>47</v>
      </c>
      <c r="C84" s="117">
        <v>5.7709999999999999</v>
      </c>
      <c r="D84" s="128">
        <v>2.15</v>
      </c>
      <c r="E84" s="128">
        <v>9.0449999999999999</v>
      </c>
      <c r="F84" s="128">
        <v>19.922999999999998</v>
      </c>
      <c r="G84" s="147">
        <v>20.088000000000001</v>
      </c>
      <c r="H84" s="117">
        <v>51.860999999999997</v>
      </c>
      <c r="I84" s="113">
        <v>19.449000000000002</v>
      </c>
    </row>
    <row r="85" spans="2:9" ht="35.1" customHeight="1">
      <c r="B85" s="127" t="s">
        <v>105</v>
      </c>
      <c r="C85" s="117">
        <v>3.36</v>
      </c>
      <c r="D85" s="128">
        <f>SUM(D109:D115)</f>
        <v>0</v>
      </c>
      <c r="E85" s="128">
        <v>13.131</v>
      </c>
      <c r="F85" s="128">
        <v>0.40400000000000003</v>
      </c>
      <c r="G85" s="147">
        <v>0.874</v>
      </c>
      <c r="H85" s="128">
        <v>0.9</v>
      </c>
      <c r="I85" s="113">
        <v>24.379000000000001</v>
      </c>
    </row>
    <row r="86" spans="2:9" ht="35.1" customHeight="1">
      <c r="B86" s="127" t="s">
        <v>107</v>
      </c>
      <c r="C86" s="117">
        <v>385.12299999999999</v>
      </c>
      <c r="D86" s="128">
        <v>977.85299999999995</v>
      </c>
      <c r="E86" s="128">
        <v>1556.278</v>
      </c>
      <c r="F86" s="128">
        <v>2130.19</v>
      </c>
      <c r="G86" s="147">
        <v>1568.9639999999999</v>
      </c>
      <c r="H86" s="128">
        <v>1456.998</v>
      </c>
      <c r="I86" s="113">
        <v>619.779</v>
      </c>
    </row>
    <row r="87" spans="2:9" ht="35.1" customHeight="1">
      <c r="B87" s="127" t="s">
        <v>109</v>
      </c>
      <c r="C87" s="117">
        <v>309.303</v>
      </c>
      <c r="D87" s="128">
        <v>417.642</v>
      </c>
      <c r="E87" s="128">
        <v>722.62800000000004</v>
      </c>
      <c r="F87" s="128">
        <v>903.36300000000006</v>
      </c>
      <c r="G87" s="147">
        <v>855.24300000000005</v>
      </c>
      <c r="H87" s="128">
        <v>647.86599999999999</v>
      </c>
      <c r="I87" s="113">
        <v>245.696</v>
      </c>
    </row>
    <row r="88" spans="2:9" ht="35.1" customHeight="1">
      <c r="B88" s="127" t="s">
        <v>52</v>
      </c>
      <c r="C88" s="117">
        <v>8.2769999999999992</v>
      </c>
      <c r="D88" s="128">
        <v>37.451000000000001</v>
      </c>
      <c r="E88" s="128">
        <v>37.216000000000001</v>
      </c>
      <c r="F88" s="128">
        <v>12.58</v>
      </c>
      <c r="G88" s="147">
        <v>19.907</v>
      </c>
      <c r="H88" s="128">
        <v>18.135000000000002</v>
      </c>
      <c r="I88" s="113">
        <v>242.73500000000001</v>
      </c>
    </row>
    <row r="89" spans="2:9" ht="35.1" customHeight="1">
      <c r="B89" s="127" t="s">
        <v>112</v>
      </c>
      <c r="C89" s="128">
        <v>0</v>
      </c>
      <c r="D89" s="128">
        <v>3.863</v>
      </c>
      <c r="E89" s="128">
        <v>6.2510000000000003</v>
      </c>
      <c r="F89" s="128">
        <v>0.433</v>
      </c>
      <c r="G89" s="147">
        <v>1.254</v>
      </c>
      <c r="H89" s="128">
        <v>3.069</v>
      </c>
      <c r="I89" s="113">
        <v>11.807</v>
      </c>
    </row>
    <row r="90" spans="2:9" ht="35.1" customHeight="1">
      <c r="B90" s="127" t="s">
        <v>114</v>
      </c>
      <c r="C90" s="128">
        <v>0.1</v>
      </c>
      <c r="D90" s="128">
        <v>0.30199999999999999</v>
      </c>
      <c r="E90" s="128">
        <v>0.3</v>
      </c>
      <c r="F90" s="128">
        <v>5.4630000000000001</v>
      </c>
      <c r="G90" s="147">
        <v>39.340000000000003</v>
      </c>
      <c r="H90" s="128">
        <v>21.143999999999998</v>
      </c>
      <c r="I90" s="113">
        <v>0.4</v>
      </c>
    </row>
    <row r="91" spans="2:9" ht="35.1" customHeight="1">
      <c r="B91" s="127" t="s">
        <v>116</v>
      </c>
      <c r="C91" s="117">
        <v>4.2939999999999996</v>
      </c>
      <c r="D91" s="128">
        <v>9.8490000000000002</v>
      </c>
      <c r="E91" s="128">
        <v>4.6399999999999997</v>
      </c>
      <c r="F91" s="128">
        <v>1.9790000000000001</v>
      </c>
      <c r="G91" s="147">
        <v>15.298</v>
      </c>
      <c r="H91" s="128">
        <v>1.2849999999999999</v>
      </c>
      <c r="I91" s="113">
        <v>0.78300000000000003</v>
      </c>
    </row>
    <row r="92" spans="2:9" ht="35.1" customHeight="1">
      <c r="B92" s="127" t="s">
        <v>118</v>
      </c>
      <c r="C92" s="128">
        <v>0</v>
      </c>
      <c r="D92" s="128">
        <v>0</v>
      </c>
      <c r="E92" s="128">
        <v>0</v>
      </c>
      <c r="F92" s="128">
        <v>0</v>
      </c>
      <c r="G92" s="147">
        <v>0</v>
      </c>
      <c r="H92" s="128">
        <v>0</v>
      </c>
      <c r="I92" s="113">
        <v>0</v>
      </c>
    </row>
    <row r="93" spans="2:9" ht="35.1" customHeight="1">
      <c r="B93" s="127" t="s">
        <v>119</v>
      </c>
      <c r="C93" s="117">
        <v>2.673</v>
      </c>
      <c r="D93" s="128">
        <v>3.8180000000000001</v>
      </c>
      <c r="E93" s="128">
        <v>0.88700000000000001</v>
      </c>
      <c r="F93" s="128">
        <v>0.34</v>
      </c>
      <c r="G93" s="147">
        <v>0</v>
      </c>
      <c r="H93" s="128">
        <v>0.44</v>
      </c>
      <c r="I93" s="113">
        <v>0.66500000000000004</v>
      </c>
    </row>
    <row r="94" spans="2:9" ht="35.1" customHeight="1">
      <c r="B94" s="127" t="s">
        <v>121</v>
      </c>
      <c r="C94" s="117">
        <v>0.80700000000000005</v>
      </c>
      <c r="D94" s="128">
        <v>3.1920000000000002</v>
      </c>
      <c r="E94" s="128">
        <v>0.3</v>
      </c>
      <c r="F94" s="128">
        <v>0.22</v>
      </c>
      <c r="G94" s="147">
        <v>0.27</v>
      </c>
      <c r="H94" s="128">
        <v>0</v>
      </c>
      <c r="I94" s="113">
        <v>0.05</v>
      </c>
    </row>
    <row r="95" spans="2:9" ht="35.1" customHeight="1">
      <c r="B95" s="127" t="s">
        <v>117</v>
      </c>
      <c r="C95" s="117">
        <v>293.42099999999999</v>
      </c>
      <c r="D95" s="128">
        <f t="shared" ref="D95" si="4">D83-D84-D85-D86-D87-D88-D89-D90-D91-D92-D93-D94</f>
        <v>585.80799999999954</v>
      </c>
      <c r="E95" s="128">
        <v>146.12100000000046</v>
      </c>
      <c r="F95" s="128">
        <v>87.20199999999987</v>
      </c>
      <c r="G95" s="147">
        <v>7.3189999999988995</v>
      </c>
      <c r="H95" s="128">
        <v>1.5370000000005832</v>
      </c>
      <c r="I95" s="113">
        <v>24.559999999999871</v>
      </c>
    </row>
    <row r="96" spans="2:9" ht="35.1" customHeight="1">
      <c r="B96" s="307" t="s">
        <v>124</v>
      </c>
      <c r="C96" s="396">
        <v>4287.2650000000003</v>
      </c>
      <c r="D96" s="367">
        <v>6976.6450000000004</v>
      </c>
      <c r="E96" s="306">
        <v>7302.5010000000002</v>
      </c>
      <c r="F96" s="304">
        <v>9268.9459999999999</v>
      </c>
      <c r="G96" s="305">
        <v>10043.26</v>
      </c>
      <c r="H96" s="306">
        <v>10539.534</v>
      </c>
      <c r="I96" s="293">
        <v>10104.572</v>
      </c>
    </row>
    <row r="97" spans="2:9" ht="35.1" customHeight="1">
      <c r="B97" s="127" t="s">
        <v>126</v>
      </c>
      <c r="C97" s="112">
        <v>0</v>
      </c>
      <c r="D97" s="128">
        <f>D96*48%</f>
        <v>3348.7896000000001</v>
      </c>
      <c r="E97" s="128">
        <v>3432.1754699999997</v>
      </c>
      <c r="F97" s="128">
        <v>4356.4046199999993</v>
      </c>
      <c r="G97" s="147">
        <v>4820.7647999999999</v>
      </c>
      <c r="H97" s="128">
        <v>5058.9763199999998</v>
      </c>
      <c r="I97" s="113">
        <v>4850.1945599999999</v>
      </c>
    </row>
    <row r="98" spans="2:9" ht="35.1" customHeight="1">
      <c r="B98" s="127" t="s">
        <v>128</v>
      </c>
      <c r="C98" s="112">
        <v>0</v>
      </c>
      <c r="D98" s="128">
        <f>D96*19%</f>
        <v>1325.5625500000001</v>
      </c>
      <c r="E98" s="128">
        <v>1314.45018</v>
      </c>
      <c r="F98" s="128">
        <v>1761.0997400000001</v>
      </c>
      <c r="G98" s="147">
        <v>1908.2194</v>
      </c>
      <c r="H98" s="128">
        <v>2002.5114599999999</v>
      </c>
      <c r="I98" s="113">
        <v>1919.86868</v>
      </c>
    </row>
    <row r="99" spans="2:9" ht="35.1" customHeight="1">
      <c r="B99" s="127" t="s">
        <v>129</v>
      </c>
      <c r="C99" s="112">
        <v>0</v>
      </c>
      <c r="D99" s="128">
        <f>D96*28%</f>
        <v>1953.4606000000003</v>
      </c>
      <c r="E99" s="128">
        <v>2044.7002800000002</v>
      </c>
      <c r="F99" s="128">
        <v>2502.6154200000001</v>
      </c>
      <c r="G99" s="147">
        <v>2812.1128000000003</v>
      </c>
      <c r="H99" s="128">
        <v>2951.06952</v>
      </c>
      <c r="I99" s="113">
        <v>2829.2801600000003</v>
      </c>
    </row>
    <row r="100" spans="2:9" ht="35.1" customHeight="1">
      <c r="B100" s="234" t="s">
        <v>205</v>
      </c>
      <c r="C100" s="124">
        <v>150.42599999999999</v>
      </c>
      <c r="D100" s="128">
        <v>294.05599999999998</v>
      </c>
      <c r="E100" s="128">
        <v>274.22000000000003</v>
      </c>
      <c r="F100" s="128">
        <v>313.36399999999998</v>
      </c>
      <c r="G100" s="147">
        <v>349.63099999999997</v>
      </c>
      <c r="H100" s="128">
        <v>299.57900000000001</v>
      </c>
      <c r="I100" s="113">
        <v>306.97399999999999</v>
      </c>
    </row>
    <row r="101" spans="2:9" ht="35.1" customHeight="1">
      <c r="B101" s="127" t="s">
        <v>206</v>
      </c>
      <c r="C101" s="124">
        <v>21.614999999999998</v>
      </c>
      <c r="D101" s="128">
        <v>15.206</v>
      </c>
      <c r="E101" s="128">
        <v>25.952000000000002</v>
      </c>
      <c r="F101" s="128">
        <v>2.4790000000000001</v>
      </c>
      <c r="G101" s="147">
        <v>1.1930000000000001</v>
      </c>
      <c r="H101" s="128">
        <v>2.0579999999999998</v>
      </c>
      <c r="I101" s="113">
        <v>9.9920000000000009</v>
      </c>
    </row>
    <row r="102" spans="2:9" ht="35.1" customHeight="1">
      <c r="B102" s="127" t="s">
        <v>207</v>
      </c>
      <c r="C102" s="112">
        <v>0</v>
      </c>
      <c r="D102" s="128">
        <v>0</v>
      </c>
      <c r="E102" s="128">
        <v>0</v>
      </c>
      <c r="F102" s="128">
        <v>0</v>
      </c>
      <c r="G102" s="147">
        <v>0</v>
      </c>
      <c r="H102" s="128">
        <v>0</v>
      </c>
      <c r="I102" s="113">
        <v>0</v>
      </c>
    </row>
    <row r="103" spans="2:9" ht="35.1" customHeight="1">
      <c r="B103" s="127" t="s">
        <v>208</v>
      </c>
      <c r="C103" s="124">
        <v>4.7240000000000002</v>
      </c>
      <c r="D103" s="128">
        <v>0.5</v>
      </c>
      <c r="E103" s="128">
        <v>0.5</v>
      </c>
      <c r="F103" s="128">
        <v>0</v>
      </c>
      <c r="G103" s="147">
        <v>0</v>
      </c>
      <c r="H103" s="128">
        <v>0</v>
      </c>
      <c r="I103" s="113">
        <v>0</v>
      </c>
    </row>
    <row r="104" spans="2:9" ht="35.1" customHeight="1">
      <c r="B104" s="127" t="s">
        <v>130</v>
      </c>
      <c r="C104" s="112">
        <v>0</v>
      </c>
      <c r="D104" s="128">
        <v>0</v>
      </c>
      <c r="E104" s="128">
        <v>0</v>
      </c>
      <c r="F104" s="128">
        <v>0</v>
      </c>
      <c r="G104" s="147">
        <v>0.157</v>
      </c>
      <c r="H104" s="128">
        <v>0</v>
      </c>
      <c r="I104" s="113">
        <v>0.09</v>
      </c>
    </row>
    <row r="105" spans="2:9" ht="35.1" customHeight="1">
      <c r="B105" s="129" t="s">
        <v>117</v>
      </c>
      <c r="C105" s="124">
        <v>4110.5</v>
      </c>
      <c r="D105" s="128">
        <f t="shared" ref="D105" si="5">D96-D97-D98-D99-D100-D101-D102-D103-D104</f>
        <v>39.070249999999945</v>
      </c>
      <c r="E105" s="128">
        <v>210.50306999999998</v>
      </c>
      <c r="F105" s="128">
        <v>332.98322000000041</v>
      </c>
      <c r="G105" s="147">
        <v>151.18200000000002</v>
      </c>
      <c r="H105" s="128">
        <v>225.33970000000016</v>
      </c>
      <c r="I105" s="115">
        <v>188.17259999999993</v>
      </c>
    </row>
    <row r="106" spans="2:9" ht="35.1" customHeight="1">
      <c r="B106" s="308" t="s">
        <v>0</v>
      </c>
      <c r="C106" s="308">
        <f>+C83+C96</f>
        <v>5300.3940000000002</v>
      </c>
      <c r="D106" s="309">
        <v>9018.5730000000003</v>
      </c>
      <c r="E106" s="309">
        <v>9799.2980000000007</v>
      </c>
      <c r="F106" s="309">
        <v>12431.043</v>
      </c>
      <c r="G106" s="309">
        <v>12571.816999999999</v>
      </c>
      <c r="H106" s="308">
        <v>12742.769</v>
      </c>
      <c r="I106" s="310">
        <v>11294.875</v>
      </c>
    </row>
    <row r="107" spans="2:9" ht="35.1" customHeight="1">
      <c r="B107" s="67"/>
      <c r="C107" s="67"/>
      <c r="D107" s="56"/>
      <c r="E107" s="68"/>
      <c r="F107" s="68"/>
      <c r="G107" s="68"/>
      <c r="H107" s="68"/>
      <c r="I107" s="68"/>
    </row>
    <row r="108" spans="2:9" ht="20.100000000000001" customHeight="1">
      <c r="B108" s="67"/>
      <c r="C108" s="67"/>
      <c r="D108" s="44"/>
      <c r="E108" s="67"/>
      <c r="F108" s="67"/>
      <c r="G108" s="67"/>
      <c r="H108" s="68"/>
      <c r="I108" s="68"/>
    </row>
    <row r="109" spans="2:9" ht="20.100000000000001" customHeight="1">
      <c r="B109" s="92"/>
      <c r="C109" s="92"/>
      <c r="D109" s="47"/>
      <c r="E109" s="47"/>
      <c r="F109" s="66"/>
      <c r="G109" s="66"/>
      <c r="H109" s="66"/>
      <c r="I109" s="68"/>
    </row>
    <row r="110" spans="2:9" ht="20.100000000000001" customHeight="1">
      <c r="B110" s="92"/>
      <c r="C110" s="92"/>
      <c r="D110" s="47"/>
      <c r="E110" s="47"/>
      <c r="F110" s="67"/>
      <c r="G110" s="67"/>
      <c r="H110" s="68"/>
      <c r="I110" s="68"/>
    </row>
    <row r="111" spans="2:9" ht="20.100000000000001" customHeight="1">
      <c r="B111" s="92"/>
      <c r="C111" s="92"/>
      <c r="D111" s="47"/>
      <c r="E111" s="47"/>
      <c r="F111" s="67"/>
      <c r="G111" s="67"/>
      <c r="H111" s="68"/>
      <c r="I111" s="68"/>
    </row>
    <row r="112" spans="2:9" ht="20.100000000000001" customHeight="1">
      <c r="B112" s="92"/>
      <c r="C112" s="92"/>
      <c r="D112" s="47"/>
      <c r="E112" s="47"/>
      <c r="F112" s="67"/>
      <c r="G112" s="67"/>
      <c r="H112" s="68"/>
      <c r="I112" s="68"/>
    </row>
    <row r="113" spans="2:9" ht="20.100000000000001" customHeight="1">
      <c r="B113" s="92"/>
      <c r="C113" s="92"/>
      <c r="D113" s="47"/>
      <c r="E113" s="47"/>
      <c r="F113" s="67"/>
      <c r="G113" s="67"/>
      <c r="H113" s="68"/>
      <c r="I113" s="68"/>
    </row>
    <row r="114" spans="2:9" ht="20.100000000000001" customHeight="1">
      <c r="B114" s="92"/>
      <c r="C114" s="92"/>
      <c r="D114" s="47"/>
      <c r="E114" s="47"/>
      <c r="F114" s="67"/>
      <c r="G114" s="67"/>
      <c r="H114" s="68"/>
      <c r="I114" s="68"/>
    </row>
    <row r="115" spans="2:9" ht="20.100000000000001" customHeight="1">
      <c r="B115" s="92"/>
      <c r="C115" s="92"/>
      <c r="D115" s="47"/>
      <c r="E115" s="47"/>
      <c r="F115" s="67"/>
      <c r="G115" s="67"/>
      <c r="H115" s="68"/>
      <c r="I115" s="68"/>
    </row>
    <row r="116" spans="2:9" ht="20.100000000000001" customHeight="1">
      <c r="B116" s="93"/>
      <c r="C116" s="93"/>
      <c r="D116" s="47"/>
      <c r="E116" s="47"/>
    </row>
    <row r="117" spans="2:9" ht="20.100000000000001" customHeight="1"/>
    <row r="118" spans="2:9" ht="35.1" customHeight="1">
      <c r="B118" s="442" t="s">
        <v>265</v>
      </c>
      <c r="C118" s="442"/>
      <c r="D118" s="471"/>
      <c r="E118" s="471"/>
      <c r="F118" s="471"/>
      <c r="G118" s="471"/>
      <c r="H118" s="471"/>
      <c r="I118" s="471"/>
    </row>
    <row r="119" spans="2:9" ht="35.1" customHeight="1">
      <c r="B119" s="117"/>
      <c r="C119" s="117"/>
      <c r="D119" s="117"/>
      <c r="E119" s="117"/>
      <c r="F119" s="117"/>
      <c r="G119" s="117"/>
      <c r="H119" s="117"/>
      <c r="I119" s="117"/>
    </row>
    <row r="120" spans="2:9" ht="35.1" customHeight="1">
      <c r="B120" s="117" t="s">
        <v>11</v>
      </c>
      <c r="C120" s="117"/>
      <c r="D120" s="117"/>
      <c r="E120" s="117"/>
      <c r="F120" s="117"/>
      <c r="G120" s="485" t="s">
        <v>156</v>
      </c>
      <c r="H120" s="485"/>
      <c r="I120" s="485"/>
    </row>
    <row r="121" spans="2:9" ht="35.1" customHeight="1">
      <c r="B121" s="117"/>
      <c r="C121" s="117"/>
      <c r="D121" s="117"/>
      <c r="E121" s="117"/>
      <c r="F121" s="117"/>
      <c r="G121" s="117"/>
      <c r="H121" s="119"/>
      <c r="I121" s="119"/>
    </row>
    <row r="122" spans="2:9" ht="35.1" customHeight="1"/>
    <row r="123" spans="2:9" ht="35.1" customHeight="1">
      <c r="B123" s="470" t="s">
        <v>100</v>
      </c>
      <c r="C123" s="470"/>
      <c r="D123" s="470"/>
      <c r="E123" s="470"/>
      <c r="F123" s="470"/>
      <c r="G123" s="470"/>
      <c r="H123" s="470"/>
      <c r="I123" s="470"/>
    </row>
    <row r="124" spans="2:9" ht="35.1" customHeight="1">
      <c r="I124" s="232" t="s">
        <v>14</v>
      </c>
    </row>
    <row r="125" spans="2:9" ht="35.1" customHeight="1">
      <c r="B125" s="311" t="s">
        <v>101</v>
      </c>
      <c r="C125" s="379" t="s">
        <v>398</v>
      </c>
      <c r="D125" s="368" t="s">
        <v>393</v>
      </c>
      <c r="E125" s="286" t="s">
        <v>329</v>
      </c>
      <c r="F125" s="286" t="s">
        <v>318</v>
      </c>
      <c r="G125" s="286" t="s">
        <v>303</v>
      </c>
      <c r="H125" s="286" t="s">
        <v>228</v>
      </c>
      <c r="I125" s="286" t="s">
        <v>153</v>
      </c>
    </row>
    <row r="126" spans="2:9" ht="35.1" customHeight="1">
      <c r="B126" s="303" t="s">
        <v>102</v>
      </c>
      <c r="C126" s="396">
        <v>451.125</v>
      </c>
      <c r="D126" s="304">
        <f t="shared" ref="D126" si="6">D149-D139</f>
        <v>560.38000000000011</v>
      </c>
      <c r="E126" s="304">
        <v>654.29499999999962</v>
      </c>
      <c r="F126" s="304">
        <v>728.56399999999985</v>
      </c>
      <c r="G126" s="305">
        <v>685.52</v>
      </c>
      <c r="H126" s="306">
        <v>786.49099999999999</v>
      </c>
      <c r="I126" s="317">
        <v>596.58599999999979</v>
      </c>
    </row>
    <row r="127" spans="2:9" ht="35.1" customHeight="1">
      <c r="B127" s="127" t="s">
        <v>47</v>
      </c>
      <c r="C127" s="124">
        <v>13.304</v>
      </c>
      <c r="D127" s="128">
        <v>22.460999999999999</v>
      </c>
      <c r="E127" s="128">
        <v>41.505000000000003</v>
      </c>
      <c r="F127" s="128">
        <v>67.167000000000002</v>
      </c>
      <c r="G127" s="147">
        <v>48.515999999999998</v>
      </c>
      <c r="H127" s="117">
        <v>70.119</v>
      </c>
      <c r="I127" s="113">
        <v>96.022999999999996</v>
      </c>
    </row>
    <row r="128" spans="2:9" ht="35.1" customHeight="1">
      <c r="B128" s="127" t="s">
        <v>105</v>
      </c>
      <c r="C128" s="112">
        <v>3.57</v>
      </c>
      <c r="D128" s="128">
        <f>SUM(D152:D158)</f>
        <v>0</v>
      </c>
      <c r="E128" s="128">
        <v>5.0590000000000002</v>
      </c>
      <c r="F128" s="128">
        <v>5.5060000000000002</v>
      </c>
      <c r="G128" s="147">
        <v>1.831</v>
      </c>
      <c r="H128" s="128">
        <v>9.09</v>
      </c>
      <c r="I128" s="113">
        <v>11.414999999999999</v>
      </c>
    </row>
    <row r="129" spans="2:9" ht="35.1" customHeight="1">
      <c r="B129" s="127" t="s">
        <v>107</v>
      </c>
      <c r="C129" s="124">
        <v>93.478999999999999</v>
      </c>
      <c r="D129" s="128">
        <v>122.44199999999999</v>
      </c>
      <c r="E129" s="128">
        <v>113.181</v>
      </c>
      <c r="F129" s="128">
        <v>147.71</v>
      </c>
      <c r="G129" s="147">
        <v>215.85</v>
      </c>
      <c r="H129" s="117">
        <v>335.61900000000003</v>
      </c>
      <c r="I129" s="113">
        <v>222.88</v>
      </c>
    </row>
    <row r="130" spans="2:9" ht="35.1" customHeight="1">
      <c r="B130" s="127" t="s">
        <v>109</v>
      </c>
      <c r="C130" s="112">
        <v>214.32</v>
      </c>
      <c r="D130" s="128">
        <v>244.047</v>
      </c>
      <c r="E130" s="128">
        <v>352.2</v>
      </c>
      <c r="F130" s="128">
        <v>393.322</v>
      </c>
      <c r="G130" s="147">
        <v>296.76</v>
      </c>
      <c r="H130" s="117">
        <v>277.50700000000001</v>
      </c>
      <c r="I130" s="113">
        <v>160.46799999999999</v>
      </c>
    </row>
    <row r="131" spans="2:9" ht="35.1" customHeight="1">
      <c r="B131" s="127" t="s">
        <v>52</v>
      </c>
      <c r="C131" s="112">
        <v>0</v>
      </c>
      <c r="D131" s="128">
        <v>0</v>
      </c>
      <c r="E131" s="128">
        <v>0</v>
      </c>
      <c r="F131" s="128">
        <v>0</v>
      </c>
      <c r="G131" s="147">
        <v>0</v>
      </c>
      <c r="H131" s="128">
        <v>0</v>
      </c>
      <c r="I131" s="113">
        <v>5.8129999999999997</v>
      </c>
    </row>
    <row r="132" spans="2:9" ht="35.1" customHeight="1">
      <c r="B132" s="127" t="s">
        <v>112</v>
      </c>
      <c r="C132" s="124">
        <v>0.376</v>
      </c>
      <c r="D132" s="128">
        <v>2.7530000000000001</v>
      </c>
      <c r="E132" s="128">
        <v>2.0070000000000001</v>
      </c>
      <c r="F132" s="128">
        <v>0.25</v>
      </c>
      <c r="G132" s="147">
        <v>0.1</v>
      </c>
      <c r="H132" s="128">
        <v>0.67200000000000004</v>
      </c>
      <c r="I132" s="113">
        <v>1.823</v>
      </c>
    </row>
    <row r="133" spans="2:9" ht="35.1" customHeight="1">
      <c r="B133" s="127" t="s">
        <v>114</v>
      </c>
      <c r="C133" s="112">
        <v>0</v>
      </c>
      <c r="D133" s="128">
        <v>0.7</v>
      </c>
      <c r="E133" s="128">
        <v>0</v>
      </c>
      <c r="F133" s="128">
        <v>0</v>
      </c>
      <c r="G133" s="147">
        <v>0</v>
      </c>
      <c r="H133" s="128">
        <v>0</v>
      </c>
      <c r="I133" s="113">
        <v>0.184</v>
      </c>
    </row>
    <row r="134" spans="2:9" ht="35.1" customHeight="1">
      <c r="B134" s="127" t="s">
        <v>116</v>
      </c>
      <c r="C134" s="112">
        <v>0.01</v>
      </c>
      <c r="D134" s="128">
        <v>0.121</v>
      </c>
      <c r="E134" s="128">
        <v>6.8000000000000005E-2</v>
      </c>
      <c r="F134" s="128">
        <v>0</v>
      </c>
      <c r="G134" s="147">
        <v>0.28999999999999998</v>
      </c>
      <c r="H134" s="128">
        <v>1.403</v>
      </c>
      <c r="I134" s="113">
        <v>1.0429999999999999</v>
      </c>
    </row>
    <row r="135" spans="2:9" ht="35.1" customHeight="1">
      <c r="B135" s="127" t="s">
        <v>118</v>
      </c>
      <c r="C135" s="112">
        <v>0</v>
      </c>
      <c r="D135" s="128">
        <v>0.05</v>
      </c>
      <c r="E135" s="128">
        <v>0</v>
      </c>
      <c r="F135" s="128">
        <v>0</v>
      </c>
      <c r="G135" s="147">
        <v>0</v>
      </c>
      <c r="H135" s="128">
        <v>0.37</v>
      </c>
      <c r="I135" s="113">
        <v>0</v>
      </c>
    </row>
    <row r="136" spans="2:9" ht="35.1" customHeight="1">
      <c r="B136" s="127" t="s">
        <v>119</v>
      </c>
      <c r="C136" s="112">
        <v>0</v>
      </c>
      <c r="D136" s="128">
        <v>0</v>
      </c>
      <c r="E136" s="128">
        <v>0.1</v>
      </c>
      <c r="F136" s="128">
        <v>0</v>
      </c>
      <c r="G136" s="147">
        <v>0</v>
      </c>
      <c r="H136" s="128">
        <v>0</v>
      </c>
      <c r="I136" s="113">
        <v>0</v>
      </c>
    </row>
    <row r="137" spans="2:9" ht="35.1" customHeight="1">
      <c r="B137" s="140" t="s">
        <v>121</v>
      </c>
      <c r="C137" s="401">
        <v>0.67500000000000004</v>
      </c>
      <c r="D137" s="128">
        <v>2.4470000000000001</v>
      </c>
      <c r="E137" s="128">
        <v>6.468</v>
      </c>
      <c r="F137" s="128">
        <v>3.911</v>
      </c>
      <c r="G137" s="147">
        <v>4.1760000000000002</v>
      </c>
      <c r="H137" s="128">
        <v>5.3</v>
      </c>
      <c r="I137" s="113">
        <v>24.648</v>
      </c>
    </row>
    <row r="138" spans="2:9" ht="35.1" customHeight="1">
      <c r="B138" s="127" t="s">
        <v>117</v>
      </c>
      <c r="C138" s="124">
        <v>125.392</v>
      </c>
      <c r="D138" s="128">
        <f t="shared" ref="D138" si="7">D126-D127-D128-D129-D130-D131-D132-D133-D134-D135-D136-D137</f>
        <v>165.35900000000007</v>
      </c>
      <c r="E138" s="128">
        <v>133.70699999999968</v>
      </c>
      <c r="F138" s="128">
        <v>110.69799999999981</v>
      </c>
      <c r="G138" s="147">
        <v>117.99699999999999</v>
      </c>
      <c r="H138" s="128">
        <v>86.410999999999888</v>
      </c>
      <c r="I138" s="113">
        <v>72.28899999999976</v>
      </c>
    </row>
    <row r="139" spans="2:9" ht="35.1" customHeight="1">
      <c r="B139" s="307" t="s">
        <v>124</v>
      </c>
      <c r="C139" s="396">
        <v>2189.0030000000002</v>
      </c>
      <c r="D139" s="367">
        <v>2490.9540000000002</v>
      </c>
      <c r="E139" s="304">
        <v>2316.8490000000002</v>
      </c>
      <c r="F139" s="304">
        <v>2575.348</v>
      </c>
      <c r="G139" s="305">
        <v>2919.0030000000002</v>
      </c>
      <c r="H139" s="306">
        <v>3248.8960000000002</v>
      </c>
      <c r="I139" s="293">
        <v>3130.1120000000001</v>
      </c>
    </row>
    <row r="140" spans="2:9" ht="35.1" customHeight="1">
      <c r="B140" s="127" t="s">
        <v>126</v>
      </c>
      <c r="C140" s="112">
        <v>0</v>
      </c>
      <c r="D140" s="128">
        <f>D139*46%</f>
        <v>1145.8388400000001</v>
      </c>
      <c r="E140" s="128">
        <v>1088.91903</v>
      </c>
      <c r="F140" s="128">
        <v>1210.41356</v>
      </c>
      <c r="G140" s="147">
        <v>1401.1214400000001</v>
      </c>
      <c r="H140" s="128">
        <v>1559.4700800000001</v>
      </c>
      <c r="I140" s="113">
        <v>1502.4537599999999</v>
      </c>
    </row>
    <row r="141" spans="2:9" ht="35.1" customHeight="1">
      <c r="B141" s="127" t="s">
        <v>128</v>
      </c>
      <c r="C141" s="112">
        <v>0</v>
      </c>
      <c r="D141" s="128">
        <f>D139*17%</f>
        <v>423.46218000000005</v>
      </c>
      <c r="E141" s="128">
        <v>393.86433000000005</v>
      </c>
      <c r="F141" s="128">
        <v>489.31612000000001</v>
      </c>
      <c r="G141" s="147">
        <v>554.61057000000005</v>
      </c>
      <c r="H141" s="128">
        <v>617.29024000000004</v>
      </c>
      <c r="I141" s="113">
        <v>594.72127999999998</v>
      </c>
    </row>
    <row r="142" spans="2:9" ht="35.1" customHeight="1">
      <c r="B142" s="127" t="s">
        <v>129</v>
      </c>
      <c r="C142" s="112">
        <v>0</v>
      </c>
      <c r="D142" s="128">
        <f>D139*23%</f>
        <v>572.91942000000006</v>
      </c>
      <c r="E142" s="128">
        <v>579.21225000000004</v>
      </c>
      <c r="F142" s="128">
        <v>695.34396000000004</v>
      </c>
      <c r="G142" s="147">
        <v>817.32084000000009</v>
      </c>
      <c r="H142" s="128">
        <v>909.69088000000011</v>
      </c>
      <c r="I142" s="113">
        <v>876.43136000000015</v>
      </c>
    </row>
    <row r="143" spans="2:9" ht="35.1" customHeight="1">
      <c r="B143" s="234" t="s">
        <v>205</v>
      </c>
      <c r="C143" s="397">
        <v>295.649</v>
      </c>
      <c r="D143" s="128">
        <v>330.27</v>
      </c>
      <c r="E143" s="128">
        <v>230.40700000000001</v>
      </c>
      <c r="F143" s="128">
        <v>116.84399999999999</v>
      </c>
      <c r="G143" s="147">
        <v>138.37899999999999</v>
      </c>
      <c r="H143" s="117">
        <v>151.048</v>
      </c>
      <c r="I143" s="113">
        <v>138.74600000000001</v>
      </c>
    </row>
    <row r="144" spans="2:9" ht="35.1" customHeight="1">
      <c r="B144" s="127" t="s">
        <v>206</v>
      </c>
      <c r="C144" s="124">
        <v>2.2949999999999999</v>
      </c>
      <c r="D144" s="128">
        <v>0.85799999999999998</v>
      </c>
      <c r="E144" s="128">
        <v>1.02</v>
      </c>
      <c r="F144" s="128">
        <v>0</v>
      </c>
      <c r="G144" s="147">
        <v>0.04</v>
      </c>
      <c r="H144" s="128">
        <v>0.09</v>
      </c>
      <c r="I144" s="113">
        <v>0.42</v>
      </c>
    </row>
    <row r="145" spans="2:9" ht="35.1" customHeight="1">
      <c r="B145" s="127" t="s">
        <v>207</v>
      </c>
      <c r="C145" s="112">
        <v>0</v>
      </c>
      <c r="D145" s="128">
        <v>0</v>
      </c>
      <c r="E145" s="128">
        <v>0</v>
      </c>
      <c r="F145" s="128">
        <v>0</v>
      </c>
      <c r="G145" s="147">
        <v>0</v>
      </c>
      <c r="H145" s="128">
        <v>0</v>
      </c>
      <c r="I145" s="113">
        <v>0</v>
      </c>
    </row>
    <row r="146" spans="2:9" ht="35.1" customHeight="1">
      <c r="B146" s="127" t="s">
        <v>208</v>
      </c>
      <c r="C146" s="112">
        <v>0</v>
      </c>
      <c r="D146" s="128">
        <v>0</v>
      </c>
      <c r="E146" s="128">
        <v>0</v>
      </c>
      <c r="F146" s="128">
        <v>0</v>
      </c>
      <c r="G146" s="147">
        <v>0</v>
      </c>
      <c r="H146" s="128">
        <v>0</v>
      </c>
      <c r="I146" s="113">
        <v>0.25</v>
      </c>
    </row>
    <row r="147" spans="2:9" ht="35.1" customHeight="1">
      <c r="B147" s="127" t="s">
        <v>130</v>
      </c>
      <c r="C147" s="112">
        <v>0</v>
      </c>
      <c r="D147" s="128">
        <v>0</v>
      </c>
      <c r="E147" s="128">
        <v>0</v>
      </c>
      <c r="F147" s="128">
        <v>0</v>
      </c>
      <c r="G147" s="147">
        <v>0</v>
      </c>
      <c r="H147" s="128">
        <v>0</v>
      </c>
      <c r="I147" s="113">
        <v>0</v>
      </c>
    </row>
    <row r="148" spans="2:9" ht="35.1" customHeight="1">
      <c r="B148" s="129" t="s">
        <v>117</v>
      </c>
      <c r="C148" s="124">
        <v>1891.059</v>
      </c>
      <c r="D148" s="128">
        <f t="shared" ref="D148" si="8">D139-D140-D141-D142-D143-D144-D145-D146-D147</f>
        <v>17.605560000000029</v>
      </c>
      <c r="E148" s="128">
        <v>23.42638999999998</v>
      </c>
      <c r="F148" s="128">
        <v>63.430360000000007</v>
      </c>
      <c r="G148" s="147">
        <v>7.5311499999999034</v>
      </c>
      <c r="H148" s="128">
        <v>11.306799999999985</v>
      </c>
      <c r="I148" s="113">
        <v>17.089600000000061</v>
      </c>
    </row>
    <row r="149" spans="2:9" ht="35.1" customHeight="1">
      <c r="B149" s="308" t="s">
        <v>0</v>
      </c>
      <c r="C149" s="308">
        <f>+C126+C139</f>
        <v>2640.1280000000002</v>
      </c>
      <c r="D149" s="309">
        <v>3051.3340000000003</v>
      </c>
      <c r="E149" s="309">
        <v>2971.1439999999998</v>
      </c>
      <c r="F149" s="309">
        <v>3303.9119999999998</v>
      </c>
      <c r="G149" s="309">
        <v>3604.5230000000001</v>
      </c>
      <c r="H149" s="308">
        <v>4035.3870000000002</v>
      </c>
      <c r="I149" s="310">
        <v>3726.6979999999999</v>
      </c>
    </row>
    <row r="150" spans="2:9" ht="35.1" customHeight="1">
      <c r="B150" s="67"/>
      <c r="C150" s="67"/>
      <c r="D150" s="12"/>
      <c r="E150" s="68"/>
      <c r="F150" s="68"/>
      <c r="G150" s="68"/>
      <c r="H150" s="68"/>
      <c r="I150" s="68"/>
    </row>
    <row r="151" spans="2:9" ht="20.100000000000001" customHeight="1">
      <c r="B151" s="67"/>
      <c r="C151" s="67"/>
      <c r="D151" s="12"/>
      <c r="E151" s="68"/>
      <c r="F151" s="68"/>
      <c r="G151" s="68"/>
      <c r="H151" s="68"/>
      <c r="I151" s="68"/>
    </row>
    <row r="152" spans="2:9" ht="20.100000000000001" customHeight="1">
      <c r="B152" s="92"/>
      <c r="C152" s="92"/>
      <c r="D152" s="12"/>
      <c r="E152" s="12"/>
      <c r="F152" s="67"/>
      <c r="G152" s="67"/>
      <c r="H152" s="68"/>
      <c r="I152" s="68"/>
    </row>
    <row r="153" spans="2:9" ht="20.100000000000001" customHeight="1">
      <c r="B153" s="92"/>
      <c r="C153" s="92"/>
      <c r="D153" s="12"/>
      <c r="E153" s="12"/>
      <c r="F153" s="66"/>
      <c r="G153" s="66"/>
      <c r="H153" s="66"/>
      <c r="I153" s="68"/>
    </row>
    <row r="154" spans="2:9" ht="20.100000000000001" customHeight="1">
      <c r="B154" s="92"/>
      <c r="C154" s="92"/>
      <c r="D154" s="12"/>
      <c r="E154" s="12"/>
      <c r="F154" s="68"/>
      <c r="G154" s="68"/>
      <c r="H154" s="68"/>
      <c r="I154" s="68"/>
    </row>
    <row r="155" spans="2:9" ht="20.100000000000001" customHeight="1">
      <c r="B155" s="92"/>
      <c r="C155" s="92"/>
      <c r="D155" s="12"/>
      <c r="E155" s="12"/>
      <c r="F155" s="68"/>
      <c r="G155" s="68"/>
      <c r="H155" s="68"/>
      <c r="I155" s="68"/>
    </row>
    <row r="156" spans="2:9" ht="20.100000000000001" customHeight="1">
      <c r="B156" s="92"/>
      <c r="C156" s="92"/>
      <c r="D156" s="12"/>
      <c r="E156" s="12"/>
      <c r="F156" s="68"/>
      <c r="G156" s="68"/>
      <c r="H156" s="68"/>
      <c r="I156" s="68"/>
    </row>
    <row r="157" spans="2:9" ht="20.100000000000001" customHeight="1">
      <c r="B157" s="92"/>
      <c r="C157" s="92"/>
      <c r="D157" s="12"/>
      <c r="E157" s="12"/>
      <c r="F157" s="68"/>
      <c r="G157" s="68"/>
      <c r="H157" s="68"/>
      <c r="I157" s="68"/>
    </row>
    <row r="158" spans="2:9" ht="20.100000000000001" customHeight="1">
      <c r="B158" s="92"/>
      <c r="C158" s="92"/>
      <c r="D158" s="12"/>
      <c r="E158" s="12"/>
      <c r="F158" s="68"/>
      <c r="G158" s="68"/>
      <c r="H158" s="68"/>
      <c r="I158" s="68"/>
    </row>
    <row r="159" spans="2:9" ht="20.100000000000001" customHeight="1">
      <c r="B159" s="93"/>
      <c r="C159" s="93"/>
      <c r="D159" s="12"/>
      <c r="E159" s="12"/>
      <c r="F159" s="68"/>
      <c r="G159" s="68"/>
      <c r="H159" s="68"/>
      <c r="I159" s="68"/>
    </row>
    <row r="160" spans="2:9" ht="35.1" customHeight="1">
      <c r="B160" s="67"/>
      <c r="C160" s="67"/>
      <c r="D160" s="44"/>
      <c r="E160" s="67"/>
      <c r="F160" s="67"/>
      <c r="G160" s="67"/>
      <c r="H160" s="68"/>
      <c r="I160" s="68"/>
    </row>
    <row r="161" spans="2:9" ht="35.1" customHeight="1">
      <c r="B161" s="483" t="s">
        <v>266</v>
      </c>
      <c r="C161" s="483"/>
      <c r="D161" s="484"/>
      <c r="E161" s="484"/>
      <c r="F161" s="484"/>
      <c r="G161" s="484"/>
      <c r="H161" s="484"/>
      <c r="I161" s="484"/>
    </row>
    <row r="162" spans="2:9" ht="35.1" customHeight="1">
      <c r="B162" s="117"/>
      <c r="C162" s="117"/>
      <c r="D162" s="117"/>
      <c r="E162" s="117"/>
      <c r="F162" s="117"/>
      <c r="G162" s="117"/>
      <c r="H162" s="485" t="s">
        <v>99</v>
      </c>
      <c r="I162" s="485"/>
    </row>
    <row r="163" spans="2:9" ht="35.1" customHeight="1">
      <c r="B163" s="117" t="s">
        <v>11</v>
      </c>
      <c r="C163" s="117"/>
      <c r="D163" s="117"/>
      <c r="E163" s="117"/>
      <c r="F163" s="117"/>
      <c r="G163" s="117"/>
      <c r="H163" s="117"/>
      <c r="I163" s="117"/>
    </row>
    <row r="164" spans="2:9" ht="35.1" customHeight="1">
      <c r="B164" s="117"/>
      <c r="C164" s="117"/>
      <c r="D164" s="117"/>
      <c r="E164" s="117"/>
      <c r="F164" s="117"/>
      <c r="G164" s="117"/>
      <c r="H164" s="117"/>
      <c r="I164" s="117"/>
    </row>
    <row r="165" spans="2:9" ht="35.1" customHeight="1">
      <c r="B165" s="470" t="s">
        <v>100</v>
      </c>
      <c r="C165" s="470"/>
      <c r="D165" s="470"/>
      <c r="E165" s="470"/>
      <c r="F165" s="470"/>
      <c r="G165" s="470"/>
      <c r="H165" s="470"/>
      <c r="I165" s="470"/>
    </row>
    <row r="166" spans="2:9" ht="35.1" customHeight="1">
      <c r="I166" s="232" t="s">
        <v>14</v>
      </c>
    </row>
    <row r="167" spans="2:9" ht="35.1" customHeight="1">
      <c r="B167" s="311" t="s">
        <v>101</v>
      </c>
      <c r="C167" s="379" t="s">
        <v>398</v>
      </c>
      <c r="D167" s="368" t="s">
        <v>393</v>
      </c>
      <c r="E167" s="286" t="s">
        <v>329</v>
      </c>
      <c r="F167" s="286" t="s">
        <v>318</v>
      </c>
      <c r="G167" s="286" t="s">
        <v>303</v>
      </c>
      <c r="H167" s="286" t="s">
        <v>228</v>
      </c>
      <c r="I167" s="286" t="s">
        <v>153</v>
      </c>
    </row>
    <row r="168" spans="2:9" ht="35.1" customHeight="1">
      <c r="B168" s="318" t="s">
        <v>102</v>
      </c>
      <c r="C168" s="400">
        <v>38.463999999999999</v>
      </c>
      <c r="D168" s="304">
        <f t="shared" ref="D168" si="9">D191-D181</f>
        <v>28.521000000000015</v>
      </c>
      <c r="E168" s="304">
        <v>44.624000000000024</v>
      </c>
      <c r="F168" s="304">
        <v>55.853999999999985</v>
      </c>
      <c r="G168" s="305">
        <v>68.635000000000019</v>
      </c>
      <c r="H168" s="313">
        <v>66.355999999999995</v>
      </c>
      <c r="I168" s="376">
        <v>39.14500000000001</v>
      </c>
    </row>
    <row r="169" spans="2:9" ht="35.1" customHeight="1">
      <c r="B169" s="184" t="s">
        <v>47</v>
      </c>
      <c r="C169" s="399">
        <v>24.071000000000002</v>
      </c>
      <c r="D169" s="128">
        <v>11.141999999999999</v>
      </c>
      <c r="E169" s="128">
        <v>10.401</v>
      </c>
      <c r="F169" s="128">
        <v>15.885999999999999</v>
      </c>
      <c r="G169" s="147">
        <v>13.827</v>
      </c>
      <c r="H169" s="150">
        <v>15.452999999999999</v>
      </c>
      <c r="I169" s="148">
        <v>15.336</v>
      </c>
    </row>
    <row r="170" spans="2:9" ht="35.1" customHeight="1">
      <c r="B170" s="184" t="s">
        <v>105</v>
      </c>
      <c r="C170" s="402">
        <v>0</v>
      </c>
      <c r="D170" s="128">
        <f>SUM(D193:D199)</f>
        <v>0</v>
      </c>
      <c r="E170" s="128">
        <v>0</v>
      </c>
      <c r="F170" s="128">
        <v>0</v>
      </c>
      <c r="G170" s="147">
        <v>0</v>
      </c>
      <c r="H170" s="147">
        <v>0</v>
      </c>
      <c r="I170" s="148">
        <v>0.66</v>
      </c>
    </row>
    <row r="171" spans="2:9" ht="35.1" customHeight="1">
      <c r="B171" s="184" t="s">
        <v>107</v>
      </c>
      <c r="C171" s="402">
        <v>4.2699999999999996</v>
      </c>
      <c r="D171" s="128">
        <v>4.5529999999999999</v>
      </c>
      <c r="E171" s="128">
        <v>3.286</v>
      </c>
      <c r="F171" s="128">
        <v>9.0679999999999996</v>
      </c>
      <c r="G171" s="147">
        <v>7.8550000000000004</v>
      </c>
      <c r="H171" s="150">
        <v>12.163</v>
      </c>
      <c r="I171" s="148">
        <v>3.492</v>
      </c>
    </row>
    <row r="172" spans="2:9" ht="35.1" customHeight="1">
      <c r="B172" s="184" t="s">
        <v>109</v>
      </c>
      <c r="C172" s="399">
        <v>0.378</v>
      </c>
      <c r="D172" s="128">
        <v>1.9950000000000001</v>
      </c>
      <c r="E172" s="128">
        <v>2.4609999999999999</v>
      </c>
      <c r="F172" s="128">
        <v>1.3109999999999999</v>
      </c>
      <c r="G172" s="147">
        <v>1.3759999999999999</v>
      </c>
      <c r="H172" s="150">
        <v>4.7030000000000003</v>
      </c>
      <c r="I172" s="148">
        <v>2.3029999999999999</v>
      </c>
    </row>
    <row r="173" spans="2:9" ht="35.1" customHeight="1">
      <c r="B173" s="184" t="s">
        <v>52</v>
      </c>
      <c r="C173" s="399">
        <v>9.4450000000000003</v>
      </c>
      <c r="D173" s="128">
        <v>9.2479999999999993</v>
      </c>
      <c r="E173" s="128">
        <v>27.905999999999999</v>
      </c>
      <c r="F173" s="128">
        <v>22.620999999999999</v>
      </c>
      <c r="G173" s="147">
        <v>36.494</v>
      </c>
      <c r="H173" s="150">
        <v>26.652999999999999</v>
      </c>
      <c r="I173" s="148">
        <v>12.768000000000001</v>
      </c>
    </row>
    <row r="174" spans="2:9" ht="35.1" customHeight="1">
      <c r="B174" s="184" t="s">
        <v>112</v>
      </c>
      <c r="C174" s="402">
        <v>0</v>
      </c>
      <c r="D174" s="128">
        <v>0</v>
      </c>
      <c r="E174" s="128">
        <v>0</v>
      </c>
      <c r="F174" s="128">
        <v>0</v>
      </c>
      <c r="G174" s="147">
        <v>0.22800000000000001</v>
      </c>
      <c r="H174" s="147">
        <v>0.5</v>
      </c>
      <c r="I174" s="148">
        <v>0</v>
      </c>
    </row>
    <row r="175" spans="2:9" ht="35.1" customHeight="1">
      <c r="B175" s="184" t="s">
        <v>114</v>
      </c>
      <c r="C175" s="402">
        <v>0</v>
      </c>
      <c r="D175" s="128">
        <v>0</v>
      </c>
      <c r="E175" s="128">
        <v>0</v>
      </c>
      <c r="F175" s="128">
        <v>0</v>
      </c>
      <c r="G175" s="147">
        <v>0</v>
      </c>
      <c r="H175" s="147">
        <v>0</v>
      </c>
      <c r="I175" s="148">
        <v>0</v>
      </c>
    </row>
    <row r="176" spans="2:9" ht="35.1" customHeight="1">
      <c r="B176" s="184" t="s">
        <v>116</v>
      </c>
      <c r="C176" s="402">
        <v>0</v>
      </c>
      <c r="D176" s="128">
        <v>0</v>
      </c>
      <c r="E176" s="128">
        <v>0</v>
      </c>
      <c r="F176" s="128">
        <v>0</v>
      </c>
      <c r="G176" s="147">
        <v>0</v>
      </c>
      <c r="H176" s="147">
        <v>0.15</v>
      </c>
      <c r="I176" s="148">
        <v>0.107</v>
      </c>
    </row>
    <row r="177" spans="2:9" ht="35.1" customHeight="1">
      <c r="B177" s="184" t="s">
        <v>118</v>
      </c>
      <c r="C177" s="402">
        <v>0</v>
      </c>
      <c r="D177" s="128">
        <v>0</v>
      </c>
      <c r="E177" s="128">
        <v>0</v>
      </c>
      <c r="F177" s="128">
        <v>0</v>
      </c>
      <c r="G177" s="147">
        <v>0</v>
      </c>
      <c r="H177" s="147">
        <v>0</v>
      </c>
      <c r="I177" s="148">
        <v>0</v>
      </c>
    </row>
    <row r="178" spans="2:9" ht="35.1" customHeight="1">
      <c r="B178" s="184" t="s">
        <v>119</v>
      </c>
      <c r="C178" s="402">
        <v>0</v>
      </c>
      <c r="D178" s="128">
        <v>0</v>
      </c>
      <c r="E178" s="128">
        <v>0</v>
      </c>
      <c r="F178" s="128">
        <v>0</v>
      </c>
      <c r="G178" s="147">
        <v>0.1</v>
      </c>
      <c r="H178" s="147">
        <v>0.1</v>
      </c>
      <c r="I178" s="148">
        <v>0.2</v>
      </c>
    </row>
    <row r="179" spans="2:9" ht="35.1" customHeight="1">
      <c r="B179" s="184" t="s">
        <v>121</v>
      </c>
      <c r="C179" s="402">
        <v>0</v>
      </c>
      <c r="D179" s="128">
        <v>0</v>
      </c>
      <c r="E179" s="128">
        <v>0</v>
      </c>
      <c r="F179" s="128">
        <v>0</v>
      </c>
      <c r="G179" s="147">
        <v>0</v>
      </c>
      <c r="H179" s="147">
        <v>0</v>
      </c>
      <c r="I179" s="148">
        <v>0</v>
      </c>
    </row>
    <row r="180" spans="2:9" ht="35.1" customHeight="1">
      <c r="B180" s="184" t="s">
        <v>117</v>
      </c>
      <c r="C180" s="402">
        <v>0.3</v>
      </c>
      <c r="D180" s="128">
        <f t="shared" ref="D180" si="10">D168-D169-D170-D171-D172-D173-D174-D175-D176-D177-D178-D179</f>
        <v>1.5830000000000144</v>
      </c>
      <c r="E180" s="128">
        <v>0.57000000000002871</v>
      </c>
      <c r="F180" s="128">
        <v>6.9679999999999929</v>
      </c>
      <c r="G180" s="147">
        <v>8.7550000000000203</v>
      </c>
      <c r="H180" s="147">
        <v>6.6339999999999932</v>
      </c>
      <c r="I180" s="148">
        <v>4.2790000000000088</v>
      </c>
    </row>
    <row r="181" spans="2:9" ht="35.1" customHeight="1">
      <c r="B181" s="312" t="s">
        <v>124</v>
      </c>
      <c r="C181" s="400">
        <v>193.53100000000001</v>
      </c>
      <c r="D181" s="367">
        <v>201.09700000000001</v>
      </c>
      <c r="E181" s="304">
        <v>213.267</v>
      </c>
      <c r="F181" s="304">
        <v>246.61500000000001</v>
      </c>
      <c r="G181" s="305">
        <v>186.20599999999999</v>
      </c>
      <c r="H181" s="313">
        <v>195.73599999999999</v>
      </c>
      <c r="I181" s="314">
        <v>177.715</v>
      </c>
    </row>
    <row r="182" spans="2:9" ht="35.1" customHeight="1">
      <c r="B182" s="184" t="s">
        <v>126</v>
      </c>
      <c r="C182" s="402">
        <v>0</v>
      </c>
      <c r="D182" s="128">
        <f>D181*48%</f>
        <v>96.526560000000003</v>
      </c>
      <c r="E182" s="128">
        <v>100.23549</v>
      </c>
      <c r="F182" s="128">
        <v>115.90904999999999</v>
      </c>
      <c r="G182" s="147">
        <v>0</v>
      </c>
      <c r="H182" s="147">
        <v>93.953279999999992</v>
      </c>
      <c r="I182" s="148">
        <v>85.303200000000004</v>
      </c>
    </row>
    <row r="183" spans="2:9" ht="35.1" customHeight="1">
      <c r="B183" s="184" t="s">
        <v>128</v>
      </c>
      <c r="C183" s="402">
        <v>0</v>
      </c>
      <c r="D183" s="128">
        <v>38.209000000000003</v>
      </c>
      <c r="E183" s="128">
        <v>36.255389999999998</v>
      </c>
      <c r="F183" s="128">
        <v>46.856850000000001</v>
      </c>
      <c r="G183" s="147">
        <v>0</v>
      </c>
      <c r="H183" s="147">
        <v>37.189839999999997</v>
      </c>
      <c r="I183" s="148">
        <v>33.76585</v>
      </c>
    </row>
    <row r="184" spans="2:9" ht="35.1" customHeight="1">
      <c r="B184" s="184" t="s">
        <v>129</v>
      </c>
      <c r="C184" s="402">
        <v>0</v>
      </c>
      <c r="D184" s="128">
        <v>42.23</v>
      </c>
      <c r="E184" s="128">
        <v>57.582090000000001</v>
      </c>
      <c r="F184" s="128">
        <v>66.58605</v>
      </c>
      <c r="G184" s="147">
        <v>0</v>
      </c>
      <c r="H184" s="147">
        <v>54.806080000000001</v>
      </c>
      <c r="I184" s="148">
        <v>49.760200000000005</v>
      </c>
    </row>
    <row r="185" spans="2:9" ht="35.1" customHeight="1">
      <c r="B185" s="139" t="s">
        <v>205</v>
      </c>
      <c r="C185" s="112">
        <v>0</v>
      </c>
      <c r="D185" s="128">
        <v>0</v>
      </c>
      <c r="E185" s="128">
        <v>0.68</v>
      </c>
      <c r="F185" s="128">
        <v>0</v>
      </c>
      <c r="G185" s="147">
        <v>0</v>
      </c>
      <c r="H185" s="147">
        <v>0</v>
      </c>
      <c r="I185" s="148">
        <v>0</v>
      </c>
    </row>
    <row r="186" spans="2:9" ht="35.1" customHeight="1">
      <c r="B186" s="184" t="s">
        <v>206</v>
      </c>
      <c r="C186" s="399">
        <v>8.1560000000000006</v>
      </c>
      <c r="D186" s="128">
        <v>4.2309999999999999</v>
      </c>
      <c r="E186" s="128">
        <v>1.2410000000000001</v>
      </c>
      <c r="F186" s="128">
        <v>0</v>
      </c>
      <c r="G186" s="147">
        <v>0</v>
      </c>
      <c r="H186" s="147">
        <v>0</v>
      </c>
      <c r="I186" s="148">
        <v>0.4</v>
      </c>
    </row>
    <row r="187" spans="2:9" ht="35.1" customHeight="1">
      <c r="B187" s="184" t="s">
        <v>207</v>
      </c>
      <c r="C187" s="402">
        <v>0</v>
      </c>
      <c r="D187" s="128">
        <v>0</v>
      </c>
      <c r="E187" s="128">
        <v>0</v>
      </c>
      <c r="F187" s="128">
        <v>0</v>
      </c>
      <c r="G187" s="147">
        <v>0</v>
      </c>
      <c r="H187" s="147">
        <v>0</v>
      </c>
      <c r="I187" s="148">
        <v>0</v>
      </c>
    </row>
    <row r="188" spans="2:9" ht="35.1" customHeight="1">
      <c r="B188" s="184" t="s">
        <v>208</v>
      </c>
      <c r="C188" s="399">
        <v>0.115</v>
      </c>
      <c r="D188" s="128">
        <v>0.115</v>
      </c>
      <c r="E188" s="128">
        <v>0.11</v>
      </c>
      <c r="F188" s="128">
        <v>0</v>
      </c>
      <c r="G188" s="147">
        <v>0</v>
      </c>
      <c r="H188" s="147">
        <v>0</v>
      </c>
      <c r="I188" s="148">
        <v>0</v>
      </c>
    </row>
    <row r="189" spans="2:9" ht="35.1" customHeight="1">
      <c r="B189" s="184" t="s">
        <v>130</v>
      </c>
      <c r="C189" s="402">
        <v>0</v>
      </c>
      <c r="D189" s="128">
        <v>0</v>
      </c>
      <c r="E189" s="128">
        <v>0</v>
      </c>
      <c r="F189" s="128">
        <v>0</v>
      </c>
      <c r="G189" s="147">
        <v>0</v>
      </c>
      <c r="H189" s="147">
        <v>0</v>
      </c>
      <c r="I189" s="148">
        <v>0</v>
      </c>
    </row>
    <row r="190" spans="2:9" ht="35.1" customHeight="1">
      <c r="B190" s="185" t="s">
        <v>117</v>
      </c>
      <c r="C190" s="402">
        <v>185.26</v>
      </c>
      <c r="D190" s="128">
        <f t="shared" ref="D190" si="11">D181-D182-D183-D184-D185-D186-D187-D188-D189</f>
        <v>19.785440000000005</v>
      </c>
      <c r="E190" s="128">
        <v>17.163029999999992</v>
      </c>
      <c r="F190" s="128">
        <v>17.263050000000021</v>
      </c>
      <c r="G190" s="147">
        <v>186.20599999999999</v>
      </c>
      <c r="H190" s="147">
        <v>9.7868000000000066</v>
      </c>
      <c r="I190" s="148">
        <v>8.4857499999999941</v>
      </c>
    </row>
    <row r="191" spans="2:9" ht="35.1" customHeight="1">
      <c r="B191" s="319" t="s">
        <v>0</v>
      </c>
      <c r="C191" s="319">
        <f>+C168+C181</f>
        <v>231.995</v>
      </c>
      <c r="D191" s="309">
        <v>229.61800000000002</v>
      </c>
      <c r="E191" s="309">
        <v>257.89100000000002</v>
      </c>
      <c r="F191" s="309">
        <v>302.46899999999999</v>
      </c>
      <c r="G191" s="309">
        <v>254.84100000000001</v>
      </c>
      <c r="H191" s="315">
        <v>262.09199999999998</v>
      </c>
      <c r="I191" s="320">
        <v>216.86</v>
      </c>
    </row>
    <row r="192" spans="2:9" ht="20.100000000000001" customHeight="1">
      <c r="B192" s="49"/>
      <c r="C192" s="49"/>
      <c r="D192" s="12"/>
      <c r="E192" s="56"/>
      <c r="F192" s="56"/>
      <c r="G192" s="54"/>
      <c r="H192" s="54"/>
      <c r="I192" s="54"/>
    </row>
    <row r="193" spans="2:9" s="44" customFormat="1" ht="20.100000000000001" customHeight="1">
      <c r="B193" s="92"/>
      <c r="C193" s="92"/>
      <c r="D193" s="12"/>
      <c r="E193" s="12"/>
      <c r="F193" s="67"/>
      <c r="G193" s="67"/>
      <c r="H193" s="68"/>
      <c r="I193" s="54"/>
    </row>
    <row r="194" spans="2:9" s="44" customFormat="1" ht="20.100000000000001" customHeight="1">
      <c r="B194" s="92"/>
      <c r="C194" s="92"/>
      <c r="D194" s="12"/>
      <c r="E194" s="12"/>
      <c r="F194" s="66"/>
      <c r="G194" s="66"/>
      <c r="H194" s="66"/>
      <c r="I194" s="54"/>
    </row>
    <row r="195" spans="2:9" s="44" customFormat="1" ht="20.100000000000001" customHeight="1">
      <c r="B195" s="92"/>
      <c r="C195" s="92"/>
      <c r="D195" s="12"/>
      <c r="E195" s="12"/>
      <c r="F195" s="56"/>
      <c r="G195" s="54"/>
      <c r="H195" s="54"/>
      <c r="I195" s="54"/>
    </row>
    <row r="196" spans="2:9" s="44" customFormat="1" ht="20.100000000000001" customHeight="1">
      <c r="B196" s="92"/>
      <c r="C196" s="92"/>
      <c r="D196" s="12"/>
      <c r="E196" s="12"/>
      <c r="F196" s="56"/>
      <c r="G196" s="54"/>
      <c r="H196" s="54"/>
      <c r="I196" s="54"/>
    </row>
    <row r="197" spans="2:9" s="44" customFormat="1" ht="20.100000000000001" customHeight="1">
      <c r="B197" s="92"/>
      <c r="C197" s="92"/>
      <c r="D197" s="12"/>
      <c r="E197" s="12"/>
      <c r="F197" s="56"/>
      <c r="G197" s="54"/>
      <c r="H197" s="54"/>
      <c r="I197" s="54"/>
    </row>
    <row r="198" spans="2:9" s="44" customFormat="1" ht="20.100000000000001" customHeight="1">
      <c r="B198" s="92"/>
      <c r="C198" s="92"/>
      <c r="D198" s="12"/>
      <c r="E198" s="12"/>
      <c r="F198" s="56"/>
      <c r="G198" s="54"/>
      <c r="H198" s="54"/>
      <c r="I198" s="54"/>
    </row>
    <row r="199" spans="2:9" s="44" customFormat="1" ht="20.100000000000001" customHeight="1">
      <c r="B199" s="92"/>
      <c r="C199" s="92"/>
      <c r="D199" s="12"/>
      <c r="E199" s="12"/>
      <c r="F199" s="56"/>
      <c r="G199" s="54"/>
      <c r="H199" s="54"/>
      <c r="I199" s="54"/>
    </row>
    <row r="200" spans="2:9" s="44" customFormat="1" ht="20.100000000000001" customHeight="1">
      <c r="B200" s="93"/>
      <c r="C200" s="93"/>
      <c r="D200" s="94"/>
      <c r="E200" s="94"/>
      <c r="F200" s="24"/>
      <c r="G200" s="54"/>
      <c r="H200" s="54"/>
      <c r="I200" s="54"/>
    </row>
    <row r="201" spans="2:9" ht="35.1" customHeight="1">
      <c r="B201" s="483" t="s">
        <v>267</v>
      </c>
      <c r="C201" s="483"/>
      <c r="D201" s="484"/>
      <c r="E201" s="484"/>
      <c r="F201" s="484"/>
      <c r="G201" s="484"/>
      <c r="H201" s="484"/>
      <c r="I201" s="484"/>
    </row>
    <row r="202" spans="2:9" ht="35.1" customHeight="1">
      <c r="B202" s="134"/>
      <c r="C202" s="381"/>
      <c r="D202" s="134"/>
      <c r="E202" s="85"/>
      <c r="F202" s="85"/>
      <c r="G202" s="85"/>
      <c r="H202" s="85"/>
      <c r="I202" s="85"/>
    </row>
    <row r="203" spans="2:9" ht="35.1" customHeight="1">
      <c r="B203" s="134"/>
      <c r="C203" s="381"/>
      <c r="D203" s="134"/>
      <c r="E203" s="85"/>
      <c r="F203" s="85"/>
      <c r="G203" s="85"/>
      <c r="H203" s="486" t="s">
        <v>69</v>
      </c>
      <c r="I203" s="486"/>
    </row>
    <row r="204" spans="2:9" ht="35.1" customHeight="1">
      <c r="B204" s="134"/>
      <c r="C204" s="381"/>
      <c r="D204" s="134"/>
      <c r="E204" s="85"/>
      <c r="F204" s="85"/>
      <c r="G204" s="85"/>
      <c r="H204" s="85"/>
      <c r="I204" s="70"/>
    </row>
    <row r="205" spans="2:9" ht="35.1" customHeight="1">
      <c r="B205" s="121"/>
      <c r="C205" s="121"/>
      <c r="D205" s="121"/>
      <c r="E205" s="121"/>
      <c r="F205" s="121"/>
      <c r="G205" s="121"/>
      <c r="H205" s="121"/>
      <c r="I205" s="121"/>
    </row>
    <row r="206" spans="2:9" ht="35.1" customHeight="1">
      <c r="B206" s="470" t="s">
        <v>100</v>
      </c>
      <c r="C206" s="470"/>
      <c r="D206" s="470"/>
      <c r="E206" s="470"/>
      <c r="F206" s="470"/>
      <c r="G206" s="470"/>
      <c r="H206" s="470"/>
      <c r="I206" s="470"/>
    </row>
    <row r="207" spans="2:9" ht="35.1" customHeight="1">
      <c r="I207" s="232" t="s">
        <v>14</v>
      </c>
    </row>
    <row r="208" spans="2:9" ht="35.1" customHeight="1">
      <c r="B208" s="311" t="s">
        <v>101</v>
      </c>
      <c r="C208" s="379" t="s">
        <v>398</v>
      </c>
      <c r="D208" s="368" t="s">
        <v>393</v>
      </c>
      <c r="E208" s="286" t="s">
        <v>329</v>
      </c>
      <c r="F208" s="286" t="s">
        <v>318</v>
      </c>
      <c r="G208" s="286" t="s">
        <v>303</v>
      </c>
      <c r="H208" s="286" t="s">
        <v>228</v>
      </c>
      <c r="I208" s="286" t="s">
        <v>153</v>
      </c>
    </row>
    <row r="209" spans="2:9" ht="35.1" customHeight="1">
      <c r="B209" s="318" t="s">
        <v>102</v>
      </c>
      <c r="C209" s="403">
        <v>414.03</v>
      </c>
      <c r="D209" s="304">
        <f t="shared" ref="D209" si="12">D232-D222</f>
        <v>270.80600000000004</v>
      </c>
      <c r="E209" s="304">
        <v>297.51400000000001</v>
      </c>
      <c r="F209" s="305">
        <v>247.87900000000002</v>
      </c>
      <c r="G209" s="305">
        <v>222.84699999999998</v>
      </c>
      <c r="H209" s="313">
        <v>262.21199999999999</v>
      </c>
      <c r="I209" s="376">
        <v>136.65899999999999</v>
      </c>
    </row>
    <row r="210" spans="2:9" ht="35.1" customHeight="1">
      <c r="B210" s="184" t="s">
        <v>47</v>
      </c>
      <c r="C210" s="402">
        <v>0</v>
      </c>
      <c r="D210" s="128">
        <v>0</v>
      </c>
      <c r="E210" s="128">
        <v>5.0359999999999996</v>
      </c>
      <c r="F210" s="147">
        <v>0</v>
      </c>
      <c r="G210" s="147">
        <v>7.1</v>
      </c>
      <c r="H210" s="150">
        <v>7.5750000000000002</v>
      </c>
      <c r="I210" s="148">
        <v>7.2409999999999997</v>
      </c>
    </row>
    <row r="211" spans="2:9" ht="35.1" customHeight="1">
      <c r="B211" s="184" t="s">
        <v>105</v>
      </c>
      <c r="C211" s="402">
        <v>0</v>
      </c>
      <c r="D211" s="128">
        <f>SUM(D234:D240)</f>
        <v>0</v>
      </c>
      <c r="E211" s="128">
        <v>0.2</v>
      </c>
      <c r="F211" s="147">
        <v>0</v>
      </c>
      <c r="G211" s="147">
        <v>1</v>
      </c>
      <c r="H211" s="147">
        <v>0.1</v>
      </c>
      <c r="I211" s="148">
        <v>0.79900000000000004</v>
      </c>
    </row>
    <row r="212" spans="2:9" ht="35.1" customHeight="1">
      <c r="B212" s="184" t="s">
        <v>107</v>
      </c>
      <c r="C212" s="399">
        <v>14.715</v>
      </c>
      <c r="D212" s="128">
        <v>24.654</v>
      </c>
      <c r="E212" s="128">
        <v>83.986999999999995</v>
      </c>
      <c r="F212" s="147">
        <v>64.691000000000003</v>
      </c>
      <c r="G212" s="147">
        <v>64.045000000000002</v>
      </c>
      <c r="H212" s="150">
        <v>106.428</v>
      </c>
      <c r="I212" s="148">
        <v>18.686</v>
      </c>
    </row>
    <row r="213" spans="2:9" ht="35.1" customHeight="1">
      <c r="B213" s="184" t="s">
        <v>109</v>
      </c>
      <c r="C213" s="399">
        <v>43.521999999999998</v>
      </c>
      <c r="D213" s="128">
        <v>42.055</v>
      </c>
      <c r="E213" s="128">
        <v>63.890999999999998</v>
      </c>
      <c r="F213" s="147">
        <v>54.06</v>
      </c>
      <c r="G213" s="147">
        <v>39.229999999999997</v>
      </c>
      <c r="H213" s="150">
        <v>44.671999999999997</v>
      </c>
      <c r="I213" s="148">
        <v>61.65</v>
      </c>
    </row>
    <row r="214" spans="2:9" ht="35.1" customHeight="1">
      <c r="B214" s="184" t="s">
        <v>52</v>
      </c>
      <c r="C214" s="402">
        <v>0</v>
      </c>
      <c r="D214" s="128">
        <v>0</v>
      </c>
      <c r="E214" s="128">
        <v>0</v>
      </c>
      <c r="F214" s="147">
        <v>0</v>
      </c>
      <c r="G214" s="147">
        <v>0</v>
      </c>
      <c r="H214" s="147">
        <v>0</v>
      </c>
      <c r="I214" s="148">
        <v>0</v>
      </c>
    </row>
    <row r="215" spans="2:9" ht="35.1" customHeight="1">
      <c r="B215" s="184" t="s">
        <v>112</v>
      </c>
      <c r="C215" s="402">
        <v>0</v>
      </c>
      <c r="D215" s="128">
        <v>0</v>
      </c>
      <c r="E215" s="128">
        <v>0.4</v>
      </c>
      <c r="F215" s="147">
        <v>0</v>
      </c>
      <c r="G215" s="147">
        <v>0.217</v>
      </c>
      <c r="H215" s="147">
        <v>0</v>
      </c>
      <c r="I215" s="148">
        <v>0.27</v>
      </c>
    </row>
    <row r="216" spans="2:9" ht="35.1" customHeight="1">
      <c r="B216" s="184" t="s">
        <v>114</v>
      </c>
      <c r="C216" s="402">
        <v>0</v>
      </c>
      <c r="D216" s="128">
        <v>0</v>
      </c>
      <c r="E216" s="128">
        <v>0</v>
      </c>
      <c r="F216" s="147">
        <v>0</v>
      </c>
      <c r="G216" s="147">
        <v>0.2</v>
      </c>
      <c r="H216" s="147">
        <v>0</v>
      </c>
      <c r="I216" s="148">
        <v>0.84499999999999997</v>
      </c>
    </row>
    <row r="217" spans="2:9" ht="35.1" customHeight="1">
      <c r="B217" s="184" t="s">
        <v>116</v>
      </c>
      <c r="C217" s="402">
        <v>0</v>
      </c>
      <c r="D217" s="128">
        <v>0</v>
      </c>
      <c r="E217" s="128">
        <v>0</v>
      </c>
      <c r="F217" s="147">
        <v>0</v>
      </c>
      <c r="G217" s="147">
        <v>0</v>
      </c>
      <c r="H217" s="147">
        <v>0</v>
      </c>
      <c r="I217" s="148">
        <v>0</v>
      </c>
    </row>
    <row r="218" spans="2:9" ht="35.1" customHeight="1">
      <c r="B218" s="184" t="s">
        <v>118</v>
      </c>
      <c r="C218" s="402">
        <v>0</v>
      </c>
      <c r="D218" s="128">
        <v>0</v>
      </c>
      <c r="E218" s="128">
        <v>0</v>
      </c>
      <c r="F218" s="147">
        <v>0</v>
      </c>
      <c r="G218" s="147">
        <v>0</v>
      </c>
      <c r="H218" s="147">
        <v>0</v>
      </c>
      <c r="I218" s="148">
        <v>0</v>
      </c>
    </row>
    <row r="219" spans="2:9" ht="35.1" customHeight="1">
      <c r="B219" s="184" t="s">
        <v>119</v>
      </c>
      <c r="C219" s="402">
        <v>0</v>
      </c>
      <c r="D219" s="128">
        <v>0.3</v>
      </c>
      <c r="E219" s="128">
        <v>0</v>
      </c>
      <c r="F219" s="147">
        <v>0</v>
      </c>
      <c r="G219" s="147">
        <v>0</v>
      </c>
      <c r="H219" s="147">
        <v>0</v>
      </c>
      <c r="I219" s="148">
        <v>0</v>
      </c>
    </row>
    <row r="220" spans="2:9" ht="35.1" customHeight="1">
      <c r="B220" s="184" t="s">
        <v>121</v>
      </c>
      <c r="C220" s="402">
        <v>0</v>
      </c>
      <c r="D220" s="128">
        <v>0</v>
      </c>
      <c r="E220" s="128">
        <v>0</v>
      </c>
      <c r="F220" s="147">
        <v>0</v>
      </c>
      <c r="G220" s="147">
        <v>0</v>
      </c>
      <c r="H220" s="147">
        <v>0</v>
      </c>
      <c r="I220" s="148">
        <v>0</v>
      </c>
    </row>
    <row r="221" spans="2:9" ht="35.1" customHeight="1">
      <c r="B221" s="184" t="s">
        <v>117</v>
      </c>
      <c r="C221" s="399">
        <v>355.79300000000001</v>
      </c>
      <c r="D221" s="128">
        <f>D209-D210-D211-D212-D213-D214-D215-D216-D217-D218-D219-D220</f>
        <v>203.79700000000003</v>
      </c>
      <c r="E221" s="128">
        <v>144.00000000000003</v>
      </c>
      <c r="F221" s="147">
        <v>129.12800000000001</v>
      </c>
      <c r="G221" s="147">
        <v>111.05499999999998</v>
      </c>
      <c r="H221" s="147">
        <v>103.43700000000001</v>
      </c>
      <c r="I221" s="148">
        <v>47.167999999999992</v>
      </c>
    </row>
    <row r="222" spans="2:9" ht="35.1" customHeight="1">
      <c r="B222" s="312" t="s">
        <v>124</v>
      </c>
      <c r="C222" s="400">
        <v>68.558000000000007</v>
      </c>
      <c r="D222" s="367">
        <v>91.218000000000004</v>
      </c>
      <c r="E222" s="304">
        <v>73.856999999999999</v>
      </c>
      <c r="F222" s="305">
        <v>60.512</v>
      </c>
      <c r="G222" s="305">
        <v>80.158000000000001</v>
      </c>
      <c r="H222" s="313">
        <v>150.68600000000001</v>
      </c>
      <c r="I222" s="314">
        <v>162.78399999999999</v>
      </c>
    </row>
    <row r="223" spans="2:9" ht="35.1" customHeight="1">
      <c r="B223" s="184" t="s">
        <v>126</v>
      </c>
      <c r="C223" s="402">
        <v>0</v>
      </c>
      <c r="D223" s="128">
        <f>D222*47%</f>
        <v>42.872459999999997</v>
      </c>
      <c r="E223" s="128">
        <v>0</v>
      </c>
      <c r="F223" s="147">
        <v>0</v>
      </c>
      <c r="G223" s="147">
        <v>0</v>
      </c>
      <c r="H223" s="147">
        <v>0</v>
      </c>
      <c r="I223" s="148">
        <v>0</v>
      </c>
    </row>
    <row r="224" spans="2:9" ht="35.1" customHeight="1">
      <c r="B224" s="184" t="s">
        <v>128</v>
      </c>
      <c r="C224" s="402">
        <v>0</v>
      </c>
      <c r="D224" s="128">
        <f>D222*18%</f>
        <v>16.419239999999999</v>
      </c>
      <c r="E224" s="128">
        <v>0</v>
      </c>
      <c r="F224" s="147">
        <v>0</v>
      </c>
      <c r="G224" s="147">
        <v>0</v>
      </c>
      <c r="H224" s="147">
        <v>0</v>
      </c>
      <c r="I224" s="148">
        <v>0</v>
      </c>
    </row>
    <row r="225" spans="2:9" ht="35.1" customHeight="1">
      <c r="B225" s="184" t="s">
        <v>129</v>
      </c>
      <c r="C225" s="402">
        <v>0</v>
      </c>
      <c r="D225" s="128">
        <f>D222*21%</f>
        <v>19.15578</v>
      </c>
      <c r="E225" s="128">
        <v>0</v>
      </c>
      <c r="F225" s="147">
        <v>0</v>
      </c>
      <c r="G225" s="147">
        <v>0</v>
      </c>
      <c r="H225" s="147">
        <v>0</v>
      </c>
      <c r="I225" s="148">
        <v>0</v>
      </c>
    </row>
    <row r="226" spans="2:9" ht="35.1" customHeight="1">
      <c r="B226" s="234" t="s">
        <v>205</v>
      </c>
      <c r="C226" s="124">
        <v>4.1180000000000003</v>
      </c>
      <c r="D226" s="128">
        <v>5.444</v>
      </c>
      <c r="E226" s="128">
        <v>4.8109999999999999</v>
      </c>
      <c r="F226" s="147">
        <v>0.873</v>
      </c>
      <c r="G226" s="147">
        <v>2.25</v>
      </c>
      <c r="H226" s="147">
        <v>1.627</v>
      </c>
      <c r="I226" s="148">
        <v>1.762</v>
      </c>
    </row>
    <row r="227" spans="2:9" ht="35.1" customHeight="1">
      <c r="B227" s="184" t="s">
        <v>206</v>
      </c>
      <c r="C227" s="402">
        <v>6.42</v>
      </c>
      <c r="D227" s="128">
        <v>4.7830000000000004</v>
      </c>
      <c r="E227" s="128">
        <v>3.0049999999999999</v>
      </c>
      <c r="F227" s="147">
        <v>3.1459999999999999</v>
      </c>
      <c r="G227" s="147">
        <v>6.3140000000000001</v>
      </c>
      <c r="H227" s="147">
        <v>9.4779999999999998</v>
      </c>
      <c r="I227" s="148">
        <v>24.95</v>
      </c>
    </row>
    <row r="228" spans="2:9" ht="35.1" customHeight="1">
      <c r="B228" s="184" t="s">
        <v>207</v>
      </c>
      <c r="C228" s="399">
        <v>3.9350000000000001</v>
      </c>
      <c r="D228" s="128">
        <v>2.5350000000000001</v>
      </c>
      <c r="E228" s="128">
        <v>1.4350000000000001</v>
      </c>
      <c r="F228" s="147">
        <v>0</v>
      </c>
      <c r="G228" s="147">
        <v>0</v>
      </c>
      <c r="H228" s="147">
        <v>0</v>
      </c>
      <c r="I228" s="148">
        <v>2.5000000000000001E-2</v>
      </c>
    </row>
    <row r="229" spans="2:9" ht="35.1" customHeight="1">
      <c r="B229" s="184" t="s">
        <v>208</v>
      </c>
      <c r="C229" s="402">
        <v>0</v>
      </c>
      <c r="D229" s="128">
        <v>0</v>
      </c>
      <c r="E229" s="128">
        <v>0</v>
      </c>
      <c r="F229" s="147">
        <v>0.3</v>
      </c>
      <c r="G229" s="147">
        <v>0</v>
      </c>
      <c r="H229" s="147">
        <v>0</v>
      </c>
      <c r="I229" s="148">
        <v>0</v>
      </c>
    </row>
    <row r="230" spans="2:9" ht="35.1" customHeight="1">
      <c r="B230" s="184" t="s">
        <v>130</v>
      </c>
      <c r="C230" s="402">
        <v>0</v>
      </c>
      <c r="D230" s="128">
        <v>0</v>
      </c>
      <c r="E230" s="128">
        <v>0</v>
      </c>
      <c r="F230" s="147">
        <v>0</v>
      </c>
      <c r="G230" s="147">
        <v>0</v>
      </c>
      <c r="H230" s="147">
        <v>0</v>
      </c>
      <c r="I230" s="148">
        <v>0</v>
      </c>
    </row>
    <row r="231" spans="2:9" ht="35.1" customHeight="1">
      <c r="B231" s="185" t="s">
        <v>117</v>
      </c>
      <c r="C231" s="399">
        <v>54.085999999999999</v>
      </c>
      <c r="D231" s="128">
        <f>D222-SUM(D223:D230)</f>
        <v>8.5200000000185128E-3</v>
      </c>
      <c r="E231" s="128">
        <v>64.605999999999995</v>
      </c>
      <c r="F231" s="147">
        <v>56.192999999999998</v>
      </c>
      <c r="G231" s="147">
        <v>71.593999999999994</v>
      </c>
      <c r="H231" s="147">
        <v>139.58100000000002</v>
      </c>
      <c r="I231" s="148">
        <v>136.047</v>
      </c>
    </row>
    <row r="232" spans="2:9" ht="35.1" customHeight="1">
      <c r="B232" s="315" t="s">
        <v>0</v>
      </c>
      <c r="C232" s="309">
        <f>+C209+C222</f>
        <v>482.58799999999997</v>
      </c>
      <c r="D232" s="309">
        <v>362.02400000000006</v>
      </c>
      <c r="E232" s="309">
        <v>371.37099999999998</v>
      </c>
      <c r="F232" s="309">
        <v>308.39100000000002</v>
      </c>
      <c r="G232" s="309">
        <v>303.005</v>
      </c>
      <c r="H232" s="315">
        <v>412.89800000000002</v>
      </c>
      <c r="I232" s="309">
        <v>299.44299999999998</v>
      </c>
    </row>
    <row r="233" spans="2:9" ht="20.100000000000001" customHeight="1">
      <c r="B233" s="67"/>
      <c r="C233" s="67"/>
      <c r="D233" s="12"/>
      <c r="E233" s="68"/>
      <c r="F233" s="68"/>
      <c r="G233" s="68"/>
      <c r="H233" s="68"/>
      <c r="I233" s="68"/>
    </row>
    <row r="234" spans="2:9" ht="20.100000000000001" customHeight="1">
      <c r="B234" s="92"/>
      <c r="C234" s="92"/>
      <c r="D234" s="12"/>
      <c r="E234" s="12"/>
      <c r="G234" s="67"/>
      <c r="H234" s="67"/>
      <c r="I234" s="68"/>
    </row>
    <row r="235" spans="2:9" ht="20.100000000000001" customHeight="1">
      <c r="B235" s="92"/>
      <c r="C235" s="92"/>
      <c r="D235" s="12"/>
      <c r="E235" s="12"/>
      <c r="G235" s="66"/>
      <c r="H235" s="66"/>
      <c r="I235" s="66"/>
    </row>
    <row r="236" spans="2:9" ht="20.100000000000001" customHeight="1">
      <c r="B236" s="92"/>
      <c r="C236" s="92"/>
      <c r="D236" s="12"/>
      <c r="E236" s="12"/>
      <c r="F236" s="68"/>
      <c r="G236" s="68"/>
      <c r="H236" s="68"/>
      <c r="I236" s="68"/>
    </row>
    <row r="237" spans="2:9" ht="20.100000000000001" customHeight="1">
      <c r="B237" s="92"/>
      <c r="C237" s="92"/>
      <c r="D237" s="12"/>
      <c r="E237" s="12"/>
      <c r="F237" s="68"/>
      <c r="G237" s="68"/>
      <c r="H237" s="68"/>
      <c r="I237" s="68"/>
    </row>
    <row r="238" spans="2:9" ht="20.100000000000001" customHeight="1">
      <c r="B238" s="92"/>
      <c r="C238" s="92"/>
      <c r="D238" s="12"/>
      <c r="E238" s="12"/>
      <c r="F238" s="68"/>
      <c r="G238" s="68"/>
      <c r="H238" s="68"/>
      <c r="I238" s="68"/>
    </row>
    <row r="239" spans="2:9" ht="20.100000000000001" customHeight="1">
      <c r="B239" s="92"/>
      <c r="C239" s="92"/>
      <c r="D239" s="12"/>
      <c r="E239" s="12"/>
      <c r="F239" s="68"/>
      <c r="G239" s="68"/>
      <c r="H239" s="68"/>
      <c r="I239" s="68"/>
    </row>
    <row r="240" spans="2:9" ht="20.100000000000001" customHeight="1">
      <c r="B240" s="92"/>
      <c r="C240" s="92"/>
      <c r="D240" s="12"/>
      <c r="E240" s="12"/>
      <c r="F240" s="68"/>
      <c r="G240" s="68"/>
      <c r="H240" s="68"/>
      <c r="I240" s="68"/>
    </row>
    <row r="241" spans="2:9" ht="20.100000000000001" customHeight="1">
      <c r="B241" s="93"/>
      <c r="C241" s="93"/>
      <c r="D241" s="95"/>
      <c r="E241" s="95"/>
      <c r="F241" s="47"/>
      <c r="G241" s="47"/>
      <c r="H241" s="47"/>
      <c r="I241" s="47"/>
    </row>
    <row r="242" spans="2:9" ht="35.1" customHeight="1">
      <c r="B242" s="442" t="s">
        <v>268</v>
      </c>
      <c r="C242" s="442"/>
      <c r="D242" s="471"/>
      <c r="E242" s="471"/>
      <c r="F242" s="471"/>
      <c r="G242" s="471"/>
      <c r="H242" s="471"/>
      <c r="I242" s="471"/>
    </row>
    <row r="243" spans="2:9" ht="35.1" customHeight="1">
      <c r="B243" s="117"/>
      <c r="C243" s="117"/>
      <c r="D243" s="117"/>
      <c r="E243" s="117"/>
      <c r="F243" s="117"/>
      <c r="G243" s="117"/>
      <c r="H243" s="117"/>
      <c r="I243" s="117"/>
    </row>
    <row r="244" spans="2:9" ht="35.1" customHeight="1">
      <c r="B244" s="117" t="s">
        <v>11</v>
      </c>
      <c r="C244" s="117"/>
      <c r="D244" s="117"/>
      <c r="E244" s="117"/>
      <c r="F244" s="117"/>
      <c r="G244" s="117"/>
      <c r="H244" s="485" t="s">
        <v>53</v>
      </c>
      <c r="I244" s="485"/>
    </row>
    <row r="245" spans="2:9" ht="35.1" customHeight="1">
      <c r="B245" s="117"/>
      <c r="C245" s="117"/>
      <c r="D245" s="117"/>
      <c r="E245" s="117"/>
      <c r="F245" s="117"/>
      <c r="G245" s="117"/>
      <c r="H245" s="117"/>
      <c r="I245" s="120"/>
    </row>
    <row r="246" spans="2:9" ht="35.1" customHeight="1"/>
    <row r="247" spans="2:9" ht="35.1" customHeight="1">
      <c r="B247" s="470" t="s">
        <v>100</v>
      </c>
      <c r="C247" s="470"/>
      <c r="D247" s="470"/>
      <c r="E247" s="470"/>
      <c r="F247" s="470"/>
      <c r="G247" s="470"/>
      <c r="H247" s="470"/>
      <c r="I247" s="470"/>
    </row>
    <row r="248" spans="2:9" ht="35.1" customHeight="1"/>
    <row r="249" spans="2:9" ht="35.1" customHeight="1">
      <c r="I249" s="232" t="s">
        <v>14</v>
      </c>
    </row>
    <row r="250" spans="2:9" ht="35.1" customHeight="1">
      <c r="B250" s="311" t="s">
        <v>101</v>
      </c>
      <c r="C250" s="379" t="s">
        <v>398</v>
      </c>
      <c r="D250" s="368" t="s">
        <v>393</v>
      </c>
      <c r="E250" s="286" t="s">
        <v>329</v>
      </c>
      <c r="F250" s="286" t="s">
        <v>318</v>
      </c>
      <c r="G250" s="286" t="s">
        <v>303</v>
      </c>
      <c r="H250" s="286" t="s">
        <v>228</v>
      </c>
      <c r="I250" s="286" t="s">
        <v>153</v>
      </c>
    </row>
    <row r="251" spans="2:9" ht="35.1" customHeight="1">
      <c r="B251" s="318" t="s">
        <v>102</v>
      </c>
      <c r="C251" s="400">
        <v>104.261</v>
      </c>
      <c r="D251" s="304">
        <f>D274-D264</f>
        <v>280.68299999999999</v>
      </c>
      <c r="E251" s="304">
        <v>85.968000000000018</v>
      </c>
      <c r="F251" s="304">
        <v>230.18700000000001</v>
      </c>
      <c r="G251" s="305">
        <v>150.57499999999999</v>
      </c>
      <c r="H251" s="305">
        <v>119.70999999999998</v>
      </c>
      <c r="I251" s="376">
        <v>80.978000000000009</v>
      </c>
    </row>
    <row r="252" spans="2:9" ht="35.1" customHeight="1">
      <c r="B252" s="184" t="s">
        <v>47</v>
      </c>
      <c r="C252" s="399">
        <v>6.0579999999999998</v>
      </c>
      <c r="D252" s="128">
        <v>3.0230000000000001</v>
      </c>
      <c r="E252" s="128">
        <v>12.587</v>
      </c>
      <c r="F252" s="128">
        <v>10.273999999999999</v>
      </c>
      <c r="G252" s="147">
        <v>16.071999999999999</v>
      </c>
      <c r="H252" s="150">
        <v>15.138999999999999</v>
      </c>
      <c r="I252" s="148">
        <v>13.452</v>
      </c>
    </row>
    <row r="253" spans="2:9" ht="35.1" customHeight="1">
      <c r="B253" s="184" t="s">
        <v>105</v>
      </c>
      <c r="C253" s="402">
        <v>0</v>
      </c>
      <c r="D253" s="128">
        <f>SUM(D277:D282)</f>
        <v>0</v>
      </c>
      <c r="E253" s="128">
        <v>0.61899999999999999</v>
      </c>
      <c r="F253" s="128">
        <v>0</v>
      </c>
      <c r="G253" s="147">
        <v>0.17</v>
      </c>
      <c r="H253" s="147">
        <v>1.071</v>
      </c>
      <c r="I253" s="148">
        <v>0.2</v>
      </c>
    </row>
    <row r="254" spans="2:9" ht="35.1" customHeight="1">
      <c r="B254" s="184" t="s">
        <v>107</v>
      </c>
      <c r="C254" s="399">
        <v>83.88</v>
      </c>
      <c r="D254" s="128">
        <v>219.24799999999999</v>
      </c>
      <c r="E254" s="128">
        <v>6.3449999999999998</v>
      </c>
      <c r="F254" s="128">
        <v>32.502000000000002</v>
      </c>
      <c r="G254" s="147">
        <v>40.637999999999998</v>
      </c>
      <c r="H254" s="150">
        <v>21.673999999999999</v>
      </c>
      <c r="I254" s="148">
        <v>19.024999999999999</v>
      </c>
    </row>
    <row r="255" spans="2:9" ht="35.1" customHeight="1">
      <c r="B255" s="184" t="s">
        <v>109</v>
      </c>
      <c r="C255" s="399">
        <v>14.323</v>
      </c>
      <c r="D255" s="128">
        <v>58.012</v>
      </c>
      <c r="E255" s="128">
        <v>66.284000000000006</v>
      </c>
      <c r="F255" s="128">
        <v>122.84099999999999</v>
      </c>
      <c r="G255" s="147">
        <v>93.575000000000003</v>
      </c>
      <c r="H255" s="150">
        <v>81.600999999999999</v>
      </c>
      <c r="I255" s="148">
        <v>44.183999999999997</v>
      </c>
    </row>
    <row r="256" spans="2:9" ht="35.1" customHeight="1">
      <c r="B256" s="184" t="s">
        <v>52</v>
      </c>
      <c r="C256" s="402">
        <v>0</v>
      </c>
      <c r="D256" s="128">
        <v>0</v>
      </c>
      <c r="E256" s="128">
        <v>0</v>
      </c>
      <c r="F256" s="128">
        <v>0</v>
      </c>
      <c r="G256" s="147">
        <v>0</v>
      </c>
      <c r="H256" s="147">
        <v>0</v>
      </c>
      <c r="I256" s="148">
        <v>0</v>
      </c>
    </row>
    <row r="257" spans="2:9" ht="35.1" customHeight="1">
      <c r="B257" s="184" t="s">
        <v>112</v>
      </c>
      <c r="C257" s="402">
        <v>0</v>
      </c>
      <c r="D257" s="128">
        <v>0</v>
      </c>
      <c r="E257" s="128">
        <v>0</v>
      </c>
      <c r="F257" s="128">
        <v>0</v>
      </c>
      <c r="G257" s="147">
        <v>0</v>
      </c>
      <c r="H257" s="147">
        <v>0</v>
      </c>
      <c r="I257" s="148">
        <v>2.5000000000000001E-2</v>
      </c>
    </row>
    <row r="258" spans="2:9" ht="35.1" customHeight="1">
      <c r="B258" s="184" t="s">
        <v>114</v>
      </c>
      <c r="C258" s="402">
        <v>0</v>
      </c>
      <c r="D258" s="128">
        <v>0</v>
      </c>
      <c r="E258" s="128">
        <v>0</v>
      </c>
      <c r="F258" s="128">
        <v>0</v>
      </c>
      <c r="G258" s="147">
        <v>0</v>
      </c>
      <c r="H258" s="147">
        <v>0</v>
      </c>
      <c r="I258" s="148">
        <v>1.897</v>
      </c>
    </row>
    <row r="259" spans="2:9" ht="35.1" customHeight="1">
      <c r="B259" s="184" t="s">
        <v>116</v>
      </c>
      <c r="C259" s="402">
        <v>0</v>
      </c>
      <c r="D259" s="128">
        <v>0</v>
      </c>
      <c r="E259" s="128">
        <v>0</v>
      </c>
      <c r="F259" s="128">
        <v>0</v>
      </c>
      <c r="G259" s="147">
        <v>0</v>
      </c>
      <c r="H259" s="147">
        <v>0</v>
      </c>
      <c r="I259" s="148">
        <v>0</v>
      </c>
    </row>
    <row r="260" spans="2:9" ht="35.1" customHeight="1">
      <c r="B260" s="184" t="s">
        <v>118</v>
      </c>
      <c r="C260" s="402">
        <v>0</v>
      </c>
      <c r="D260" s="128">
        <v>0</v>
      </c>
      <c r="E260" s="128">
        <v>0</v>
      </c>
      <c r="F260" s="128">
        <v>0</v>
      </c>
      <c r="G260" s="147">
        <v>0</v>
      </c>
      <c r="H260" s="147">
        <v>0</v>
      </c>
      <c r="I260" s="148">
        <v>0</v>
      </c>
    </row>
    <row r="261" spans="2:9" ht="35.1" customHeight="1">
      <c r="B261" s="184" t="s">
        <v>119</v>
      </c>
      <c r="C261" s="402">
        <v>0</v>
      </c>
      <c r="D261" s="128">
        <v>0</v>
      </c>
      <c r="E261" s="128">
        <v>0</v>
      </c>
      <c r="F261" s="128">
        <v>0</v>
      </c>
      <c r="G261" s="147">
        <v>0</v>
      </c>
      <c r="H261" s="147">
        <v>0</v>
      </c>
      <c r="I261" s="148">
        <v>2.5000000000000001E-2</v>
      </c>
    </row>
    <row r="262" spans="2:9" ht="35.1" customHeight="1">
      <c r="B262" s="184" t="s">
        <v>121</v>
      </c>
      <c r="C262" s="402">
        <v>0</v>
      </c>
      <c r="D262" s="128">
        <v>0</v>
      </c>
      <c r="E262" s="128">
        <v>0</v>
      </c>
      <c r="F262" s="128">
        <v>0</v>
      </c>
      <c r="G262" s="147">
        <v>0</v>
      </c>
      <c r="H262" s="147">
        <v>0</v>
      </c>
      <c r="I262" s="148">
        <v>0</v>
      </c>
    </row>
    <row r="263" spans="2:9" ht="35.1" customHeight="1">
      <c r="B263" s="184" t="s">
        <v>117</v>
      </c>
      <c r="C263" s="402">
        <v>0</v>
      </c>
      <c r="D263" s="128">
        <f>D251-SUM(D252:D262)</f>
        <v>0.39999999999997726</v>
      </c>
      <c r="E263" s="128">
        <v>0.13300000000000001</v>
      </c>
      <c r="F263" s="128">
        <v>64.570000000000022</v>
      </c>
      <c r="G263" s="147">
        <v>0.12000000000000455</v>
      </c>
      <c r="H263" s="147">
        <v>0.22499999999999432</v>
      </c>
      <c r="I263" s="148">
        <v>2.170000000000011</v>
      </c>
    </row>
    <row r="264" spans="2:9" ht="35.1" customHeight="1">
      <c r="B264" s="312" t="s">
        <v>124</v>
      </c>
      <c r="C264" s="400">
        <v>172.06</v>
      </c>
      <c r="D264" s="430">
        <v>272.64499999999998</v>
      </c>
      <c r="E264" s="304">
        <v>286.654</v>
      </c>
      <c r="F264" s="304">
        <v>142.435</v>
      </c>
      <c r="G264" s="305">
        <v>150.53800000000001</v>
      </c>
      <c r="H264" s="313">
        <v>225.93700000000001</v>
      </c>
      <c r="I264" s="314">
        <v>195.88200000000001</v>
      </c>
    </row>
    <row r="265" spans="2:9" ht="35.1" customHeight="1">
      <c r="B265" s="184" t="s">
        <v>126</v>
      </c>
      <c r="C265" s="402">
        <v>0</v>
      </c>
      <c r="D265" s="128">
        <v>0</v>
      </c>
      <c r="E265" s="128">
        <v>0</v>
      </c>
      <c r="F265" s="128">
        <v>0</v>
      </c>
      <c r="G265" s="147">
        <v>0</v>
      </c>
      <c r="H265" s="147">
        <v>0</v>
      </c>
      <c r="I265" s="148">
        <v>0</v>
      </c>
    </row>
    <row r="266" spans="2:9" ht="35.1" customHeight="1">
      <c r="B266" s="184" t="s">
        <v>128</v>
      </c>
      <c r="C266" s="402">
        <v>0</v>
      </c>
      <c r="D266" s="128">
        <v>0</v>
      </c>
      <c r="E266" s="128">
        <v>0</v>
      </c>
      <c r="F266" s="128">
        <v>0</v>
      </c>
      <c r="G266" s="147">
        <v>0</v>
      </c>
      <c r="H266" s="147">
        <v>0</v>
      </c>
      <c r="I266" s="148">
        <v>0</v>
      </c>
    </row>
    <row r="267" spans="2:9" ht="35.1" customHeight="1">
      <c r="B267" s="184" t="s">
        <v>129</v>
      </c>
      <c r="C267" s="402">
        <v>0</v>
      </c>
      <c r="D267" s="128">
        <v>0</v>
      </c>
      <c r="E267" s="128">
        <v>0</v>
      </c>
      <c r="F267" s="128">
        <v>0</v>
      </c>
      <c r="G267" s="147">
        <v>0</v>
      </c>
      <c r="H267" s="147">
        <v>0</v>
      </c>
      <c r="I267" s="148">
        <v>0</v>
      </c>
    </row>
    <row r="268" spans="2:9" ht="35.1" customHeight="1">
      <c r="B268" s="234" t="s">
        <v>205</v>
      </c>
      <c r="C268" s="397">
        <v>172.06</v>
      </c>
      <c r="D268" s="128">
        <v>272.64499999999998</v>
      </c>
      <c r="E268" s="128">
        <v>286.654</v>
      </c>
      <c r="F268" s="128">
        <v>142.435</v>
      </c>
      <c r="G268" s="147">
        <v>150.21799999999999</v>
      </c>
      <c r="H268" s="147">
        <v>120.024</v>
      </c>
      <c r="I268" s="148">
        <v>133.36799999999999</v>
      </c>
    </row>
    <row r="269" spans="2:9" ht="35.1" customHeight="1">
      <c r="B269" s="184" t="s">
        <v>206</v>
      </c>
      <c r="C269" s="402">
        <v>0</v>
      </c>
      <c r="D269" s="128">
        <v>0</v>
      </c>
      <c r="E269" s="128">
        <v>0</v>
      </c>
      <c r="F269" s="128">
        <v>0</v>
      </c>
      <c r="G269" s="147">
        <v>0.3</v>
      </c>
      <c r="H269" s="147">
        <v>35.670999999999999</v>
      </c>
      <c r="I269" s="148">
        <v>3.0219999999999998</v>
      </c>
    </row>
    <row r="270" spans="2:9" ht="35.1" customHeight="1">
      <c r="B270" s="184" t="s">
        <v>207</v>
      </c>
      <c r="C270" s="402">
        <v>0</v>
      </c>
      <c r="D270" s="128">
        <v>0</v>
      </c>
      <c r="E270" s="128">
        <v>0</v>
      </c>
      <c r="F270" s="128">
        <v>0</v>
      </c>
      <c r="G270" s="147">
        <v>0</v>
      </c>
      <c r="H270" s="147">
        <v>0</v>
      </c>
      <c r="I270" s="148">
        <v>0</v>
      </c>
    </row>
    <row r="271" spans="2:9" ht="35.1" customHeight="1">
      <c r="B271" s="184" t="s">
        <v>208</v>
      </c>
      <c r="C271" s="402">
        <v>0</v>
      </c>
      <c r="D271" s="128">
        <v>0</v>
      </c>
      <c r="E271" s="128">
        <v>0</v>
      </c>
      <c r="F271" s="128">
        <v>0</v>
      </c>
      <c r="G271" s="147">
        <v>0</v>
      </c>
      <c r="H271" s="147">
        <v>0</v>
      </c>
      <c r="I271" s="148">
        <v>0</v>
      </c>
    </row>
    <row r="272" spans="2:9" ht="35.1" customHeight="1">
      <c r="B272" s="184" t="s">
        <v>130</v>
      </c>
      <c r="C272" s="402">
        <v>0</v>
      </c>
      <c r="D272" s="128">
        <v>0</v>
      </c>
      <c r="E272" s="128">
        <v>0</v>
      </c>
      <c r="F272" s="128">
        <v>0</v>
      </c>
      <c r="G272" s="147">
        <v>0</v>
      </c>
      <c r="H272" s="147">
        <v>0</v>
      </c>
      <c r="I272" s="148">
        <v>0</v>
      </c>
    </row>
    <row r="273" spans="2:9" ht="35.1" customHeight="1">
      <c r="B273" s="184" t="s">
        <v>117</v>
      </c>
      <c r="C273" s="402">
        <v>0</v>
      </c>
      <c r="D273" s="128">
        <f>D264-SUM(D265:D272)</f>
        <v>0</v>
      </c>
      <c r="E273" s="128">
        <v>0</v>
      </c>
      <c r="F273" s="128">
        <v>0</v>
      </c>
      <c r="G273" s="147">
        <v>2.0000000000010232E-2</v>
      </c>
      <c r="H273" s="147">
        <v>70.242000000000019</v>
      </c>
      <c r="I273" s="149">
        <v>59.492000000000012</v>
      </c>
    </row>
    <row r="274" spans="2:9" ht="35.1" customHeight="1">
      <c r="B274" s="315" t="s">
        <v>0</v>
      </c>
      <c r="C274" s="315">
        <f>+C264+C251</f>
        <v>276.32100000000003</v>
      </c>
      <c r="D274" s="309">
        <v>553.32799999999997</v>
      </c>
      <c r="E274" s="309">
        <v>372.62200000000001</v>
      </c>
      <c r="F274" s="309">
        <v>308.23200000000003</v>
      </c>
      <c r="G274" s="309">
        <v>301.113</v>
      </c>
      <c r="H274" s="315">
        <v>345.64699999999999</v>
      </c>
      <c r="I274" s="309">
        <v>276.86</v>
      </c>
    </row>
    <row r="275" spans="2:9" ht="20.100000000000001" customHeight="1">
      <c r="B275" s="67"/>
      <c r="C275" s="67"/>
      <c r="D275" s="12"/>
      <c r="E275" s="68"/>
      <c r="F275" s="68"/>
      <c r="G275" s="68"/>
      <c r="H275" s="68"/>
      <c r="I275" s="68"/>
    </row>
    <row r="276" spans="2:9" ht="20.100000000000001" customHeight="1">
      <c r="B276" s="92"/>
      <c r="C276" s="92"/>
      <c r="D276" s="47"/>
      <c r="E276" s="12"/>
      <c r="F276" s="67"/>
      <c r="G276" s="67"/>
      <c r="H276" s="68"/>
      <c r="I276" s="68"/>
    </row>
    <row r="277" spans="2:9" ht="20.100000000000001" customHeight="1">
      <c r="B277" s="92"/>
      <c r="C277" s="92"/>
      <c r="D277" s="47"/>
      <c r="E277" s="12"/>
      <c r="F277" s="66"/>
      <c r="G277" s="66"/>
      <c r="H277" s="66"/>
      <c r="I277" s="68"/>
    </row>
    <row r="278" spans="2:9" ht="20.100000000000001" customHeight="1">
      <c r="B278" s="92"/>
      <c r="C278" s="92"/>
      <c r="D278" s="47"/>
      <c r="E278" s="12"/>
      <c r="F278" s="68"/>
      <c r="G278" s="68"/>
      <c r="H278" s="68"/>
      <c r="I278" s="68"/>
    </row>
    <row r="279" spans="2:9" ht="20.100000000000001" customHeight="1">
      <c r="B279" s="92"/>
      <c r="C279" s="92"/>
      <c r="D279" s="47"/>
      <c r="E279" s="12"/>
      <c r="F279" s="68"/>
      <c r="G279" s="68"/>
      <c r="H279" s="68"/>
      <c r="I279" s="68"/>
    </row>
    <row r="280" spans="2:9" ht="20.100000000000001" customHeight="1">
      <c r="B280" s="92"/>
      <c r="C280" s="92"/>
      <c r="D280" s="47"/>
      <c r="E280" s="12"/>
      <c r="F280" s="68"/>
      <c r="G280" s="68"/>
      <c r="H280" s="68"/>
      <c r="I280" s="68"/>
    </row>
    <row r="281" spans="2:9" ht="20.100000000000001" customHeight="1">
      <c r="B281" s="92"/>
      <c r="C281" s="92"/>
      <c r="D281" s="47"/>
      <c r="E281" s="12"/>
      <c r="F281" s="68"/>
      <c r="G281" s="68"/>
      <c r="H281" s="68"/>
      <c r="I281" s="68"/>
    </row>
    <row r="282" spans="2:9" ht="20.100000000000001" customHeight="1">
      <c r="B282" s="92"/>
      <c r="C282" s="92"/>
      <c r="D282" s="47"/>
      <c r="E282" s="12"/>
      <c r="F282" s="68"/>
      <c r="G282" s="68"/>
      <c r="H282" s="68"/>
      <c r="I282" s="68"/>
    </row>
    <row r="283" spans="2:9" ht="20.100000000000001" customHeight="1">
      <c r="B283" s="93"/>
      <c r="C283" s="93"/>
      <c r="D283" s="47"/>
      <c r="E283" s="95"/>
      <c r="F283" s="47"/>
      <c r="G283" s="47"/>
      <c r="H283" s="47"/>
      <c r="I283" s="47"/>
    </row>
    <row r="284" spans="2:9" ht="35.1" customHeight="1"/>
    <row r="285" spans="2:9" ht="32.1" customHeight="1">
      <c r="B285" s="482"/>
      <c r="C285" s="482"/>
      <c r="D285" s="482"/>
      <c r="E285" s="482"/>
      <c r="F285" s="482"/>
      <c r="G285" s="482"/>
      <c r="H285" s="482"/>
      <c r="I285" s="482"/>
    </row>
  </sheetData>
  <mergeCells count="19">
    <mergeCell ref="B40:I40"/>
    <mergeCell ref="B1:I1"/>
    <mergeCell ref="B36:I36"/>
    <mergeCell ref="B5:I5"/>
    <mergeCell ref="G120:I120"/>
    <mergeCell ref="B118:I118"/>
    <mergeCell ref="B123:I123"/>
    <mergeCell ref="B76:I76"/>
    <mergeCell ref="B80:I80"/>
    <mergeCell ref="B242:I242"/>
    <mergeCell ref="B285:I285"/>
    <mergeCell ref="B161:I161"/>
    <mergeCell ref="B201:I201"/>
    <mergeCell ref="B247:I247"/>
    <mergeCell ref="B206:I206"/>
    <mergeCell ref="B165:I165"/>
    <mergeCell ref="H162:I162"/>
    <mergeCell ref="H203:I203"/>
    <mergeCell ref="H244:I244"/>
  </mergeCells>
  <phoneticPr fontId="2" type="noConversion"/>
  <printOptions horizontalCentered="1"/>
  <pageMargins left="1.25" right="0.75" top="0.5" bottom="0.5" header="0.5" footer="0.5"/>
  <pageSetup scale="50" orientation="portrait" horizontalDpi="1200" verticalDpi="1200" r:id="rId1"/>
  <headerFooter alignWithMargins="0"/>
  <rowBreaks count="6" manualBreakCount="6">
    <brk id="35" max="16383" man="1"/>
    <brk id="75" max="8" man="1"/>
    <brk id="116" max="8" man="1"/>
    <brk id="160" max="8" man="1"/>
    <brk id="200" max="8" man="1"/>
    <brk id="241" max="16383" man="1"/>
  </rowBreaks>
  <ignoredErrors>
    <ignoredError sqref="D253" formulaRange="1"/>
    <ignoredError sqref="D3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B1:I203"/>
  <sheetViews>
    <sheetView view="pageBreakPreview" zoomScale="75" zoomScaleNormal="75" zoomScaleSheetLayoutView="75" workbookViewId="0"/>
  </sheetViews>
  <sheetFormatPr defaultRowHeight="12.75"/>
  <cols>
    <col min="2" max="2" width="26.42578125" customWidth="1"/>
    <col min="3" max="3" width="17.5703125" customWidth="1"/>
    <col min="4" max="4" width="18.140625" customWidth="1"/>
    <col min="5" max="5" width="17.5703125" customWidth="1"/>
    <col min="6" max="6" width="17.28515625" customWidth="1"/>
    <col min="7" max="7" width="17.42578125" customWidth="1"/>
    <col min="8" max="8" width="16.7109375" customWidth="1"/>
    <col min="9" max="9" width="16.85546875" customWidth="1"/>
    <col min="10" max="10" width="5" customWidth="1"/>
  </cols>
  <sheetData>
    <row r="1" spans="2:9" ht="35.1" customHeight="1">
      <c r="B1" s="442" t="s">
        <v>269</v>
      </c>
      <c r="C1" s="442"/>
      <c r="D1" s="471"/>
      <c r="E1" s="471"/>
      <c r="F1" s="471"/>
      <c r="G1" s="471"/>
      <c r="H1" s="471"/>
      <c r="I1" s="471"/>
    </row>
    <row r="2" spans="2:9" ht="35.1" customHeight="1">
      <c r="B2" s="117" t="s">
        <v>11</v>
      </c>
      <c r="C2" s="117"/>
      <c r="D2" s="117"/>
      <c r="E2" s="117"/>
      <c r="F2" s="117"/>
      <c r="G2" s="117"/>
      <c r="H2" s="117"/>
      <c r="I2" s="117"/>
    </row>
    <row r="3" spans="2:9" ht="35.1" customHeight="1">
      <c r="B3" s="118" t="s">
        <v>196</v>
      </c>
      <c r="C3" s="118"/>
      <c r="D3" s="117"/>
      <c r="E3" s="117"/>
      <c r="F3" s="117"/>
      <c r="G3" s="117"/>
      <c r="H3" s="117"/>
      <c r="I3" s="259" t="s">
        <v>29</v>
      </c>
    </row>
    <row r="4" spans="2:9" ht="35.1" customHeight="1">
      <c r="B4" s="117"/>
      <c r="C4" s="117"/>
      <c r="D4" s="117"/>
      <c r="E4" s="117"/>
      <c r="F4" s="117"/>
      <c r="G4" s="117"/>
      <c r="H4" s="117"/>
      <c r="I4" s="117"/>
    </row>
    <row r="5" spans="2:9" ht="35.1" customHeight="1">
      <c r="B5" s="452" t="s">
        <v>143</v>
      </c>
      <c r="C5" s="452"/>
      <c r="D5" s="452"/>
      <c r="E5" s="452"/>
      <c r="F5" s="452"/>
      <c r="G5" s="452"/>
      <c r="H5" s="452"/>
      <c r="I5" s="452"/>
    </row>
    <row r="6" spans="2:9" ht="35.1" customHeight="1">
      <c r="H6" t="s">
        <v>11</v>
      </c>
      <c r="I6" s="260" t="s">
        <v>14</v>
      </c>
    </row>
    <row r="7" spans="2:9" s="38" customFormat="1" ht="50.1" customHeight="1">
      <c r="B7" s="321" t="s">
        <v>131</v>
      </c>
      <c r="C7" s="408" t="s">
        <v>398</v>
      </c>
      <c r="D7" s="408" t="s">
        <v>393</v>
      </c>
      <c r="E7" s="408" t="s">
        <v>329</v>
      </c>
      <c r="F7" s="408" t="s">
        <v>318</v>
      </c>
      <c r="G7" s="409" t="s">
        <v>303</v>
      </c>
      <c r="H7" s="409" t="s">
        <v>228</v>
      </c>
      <c r="I7" s="409" t="s">
        <v>153</v>
      </c>
    </row>
    <row r="8" spans="2:9" s="38" customFormat="1" ht="50.1" customHeight="1">
      <c r="B8" s="325" t="s">
        <v>103</v>
      </c>
      <c r="C8" s="354">
        <v>18882.63</v>
      </c>
      <c r="D8" s="327">
        <v>21050.315999999999</v>
      </c>
      <c r="E8" s="327">
        <v>5433.835</v>
      </c>
      <c r="F8" s="327">
        <v>23463.236000000001</v>
      </c>
      <c r="G8" s="327">
        <v>24210.253000000004</v>
      </c>
      <c r="H8" s="327">
        <v>16212.060999999996</v>
      </c>
      <c r="I8" s="328">
        <v>17292.005000000008</v>
      </c>
    </row>
    <row r="9" spans="2:9" s="38" customFormat="1" ht="50.1" customHeight="1">
      <c r="B9" s="186" t="s">
        <v>104</v>
      </c>
      <c r="C9" s="136">
        <v>2393.8040000000001</v>
      </c>
      <c r="D9" s="187">
        <v>2562.0650000000001</v>
      </c>
      <c r="E9" s="187">
        <v>2491.127</v>
      </c>
      <c r="F9" s="187">
        <v>3052.2490000000003</v>
      </c>
      <c r="G9" s="187">
        <v>4472.6750000000011</v>
      </c>
      <c r="H9" s="187">
        <v>8242.9040000000005</v>
      </c>
      <c r="I9" s="158">
        <v>9733.3900000000012</v>
      </c>
    </row>
    <row r="10" spans="2:9" s="38" customFormat="1" ht="50.1" customHeight="1">
      <c r="B10" s="186" t="s">
        <v>123</v>
      </c>
      <c r="C10" s="136">
        <v>13014.545</v>
      </c>
      <c r="D10" s="187">
        <v>14788.963</v>
      </c>
      <c r="E10" s="187">
        <v>0</v>
      </c>
      <c r="F10" s="187">
        <v>16579.312000000002</v>
      </c>
      <c r="G10" s="187">
        <v>14769.761</v>
      </c>
      <c r="H10" s="187">
        <v>0</v>
      </c>
      <c r="I10" s="158">
        <v>0</v>
      </c>
    </row>
    <row r="11" spans="2:9" s="38" customFormat="1" ht="50.1" customHeight="1">
      <c r="B11" s="186" t="s">
        <v>106</v>
      </c>
      <c r="C11" s="136">
        <v>116.226</v>
      </c>
      <c r="D11" s="187">
        <v>118.64</v>
      </c>
      <c r="E11" s="187">
        <v>104.988</v>
      </c>
      <c r="F11" s="187">
        <v>171.06900000000002</v>
      </c>
      <c r="G11" s="187">
        <v>372.233</v>
      </c>
      <c r="H11" s="187">
        <v>1115.5060000000003</v>
      </c>
      <c r="I11" s="158">
        <v>1956.357</v>
      </c>
    </row>
    <row r="12" spans="2:9" s="38" customFormat="1" ht="50.1" customHeight="1">
      <c r="B12" s="186" t="s">
        <v>108</v>
      </c>
      <c r="C12" s="136">
        <v>25.529</v>
      </c>
      <c r="D12" s="187">
        <v>41.179000000000002</v>
      </c>
      <c r="E12" s="187">
        <v>34.272999999999996</v>
      </c>
      <c r="F12" s="187">
        <v>42.780999999999999</v>
      </c>
      <c r="G12" s="187">
        <v>184.42600000000002</v>
      </c>
      <c r="H12" s="187">
        <v>576.49399999999991</v>
      </c>
      <c r="I12" s="158">
        <v>607.78899999999999</v>
      </c>
    </row>
    <row r="13" spans="2:9" s="38" customFormat="1" ht="50.1" customHeight="1">
      <c r="B13" s="186" t="s">
        <v>110</v>
      </c>
      <c r="C13" s="136">
        <v>0.89600000000000002</v>
      </c>
      <c r="D13" s="187">
        <v>1.738</v>
      </c>
      <c r="E13" s="187">
        <v>1.1599999999999999</v>
      </c>
      <c r="F13" s="187">
        <v>3.577</v>
      </c>
      <c r="G13" s="187">
        <v>45.078000000000003</v>
      </c>
      <c r="H13" s="187">
        <v>76.869</v>
      </c>
      <c r="I13" s="158">
        <v>13.635</v>
      </c>
    </row>
    <row r="14" spans="2:9" s="38" customFormat="1" ht="50.1" customHeight="1">
      <c r="B14" s="186" t="s">
        <v>111</v>
      </c>
      <c r="C14" s="136">
        <v>1.2350000000000001</v>
      </c>
      <c r="D14" s="187">
        <v>0.32700000000000001</v>
      </c>
      <c r="E14" s="187">
        <v>0.34599999999999997</v>
      </c>
      <c r="F14" s="187">
        <v>1.887</v>
      </c>
      <c r="G14" s="187">
        <v>9.2469999999999999</v>
      </c>
      <c r="H14" s="187">
        <v>13.145999999999999</v>
      </c>
      <c r="I14" s="158">
        <v>23.753</v>
      </c>
    </row>
    <row r="15" spans="2:9" s="38" customFormat="1" ht="50.1" customHeight="1">
      <c r="B15" s="184" t="s">
        <v>113</v>
      </c>
      <c r="C15" s="402">
        <v>0.5</v>
      </c>
      <c r="D15" s="187">
        <v>0.81499999999999995</v>
      </c>
      <c r="E15" s="187">
        <v>7.4119999999999999</v>
      </c>
      <c r="F15" s="187">
        <v>45.082999999999998</v>
      </c>
      <c r="G15" s="187">
        <v>19.715999999999998</v>
      </c>
      <c r="H15" s="187">
        <v>29.534000000000002</v>
      </c>
      <c r="I15" s="158">
        <v>9.718</v>
      </c>
    </row>
    <row r="16" spans="2:9" s="38" customFormat="1" ht="50.1" customHeight="1">
      <c r="B16" s="186" t="s">
        <v>127</v>
      </c>
      <c r="C16" s="136">
        <v>145.983</v>
      </c>
      <c r="D16" s="187">
        <v>171.113</v>
      </c>
      <c r="E16" s="187">
        <v>71.528000000000006</v>
      </c>
      <c r="F16" s="187">
        <v>138.20499999999998</v>
      </c>
      <c r="G16" s="187">
        <v>231.95099999999999</v>
      </c>
      <c r="H16" s="187">
        <v>0</v>
      </c>
      <c r="I16" s="158">
        <v>0</v>
      </c>
    </row>
    <row r="17" spans="2:9" s="38" customFormat="1" ht="50.1" customHeight="1">
      <c r="B17" s="186" t="s">
        <v>115</v>
      </c>
      <c r="C17" s="136">
        <v>3141.7570000000001</v>
      </c>
      <c r="D17" s="187">
        <v>3294.328</v>
      </c>
      <c r="E17" s="187">
        <v>2713.6819999999998</v>
      </c>
      <c r="F17" s="187">
        <v>3418.0729999999999</v>
      </c>
      <c r="G17" s="187">
        <v>4084.1940000000004</v>
      </c>
      <c r="H17" s="187">
        <v>4207.4670000000006</v>
      </c>
      <c r="I17" s="158">
        <v>3566.0269999999996</v>
      </c>
    </row>
    <row r="18" spans="2:9" s="38" customFormat="1" ht="50.1" customHeight="1">
      <c r="B18" s="186" t="s">
        <v>117</v>
      </c>
      <c r="C18" s="136">
        <v>42.155000000000001</v>
      </c>
      <c r="D18" s="187">
        <v>71.147999999999996</v>
      </c>
      <c r="E18" s="187">
        <v>9.3190000000000008</v>
      </c>
      <c r="F18" s="187">
        <v>11.256</v>
      </c>
      <c r="G18" s="187">
        <v>20.971999999999841</v>
      </c>
      <c r="H18" s="187">
        <v>1950.1409999999946</v>
      </c>
      <c r="I18" s="158">
        <v>1381.336000000008</v>
      </c>
    </row>
    <row r="19" spans="2:9" s="38" customFormat="1" ht="50.1" customHeight="1">
      <c r="B19" s="344" t="s">
        <v>120</v>
      </c>
      <c r="C19" s="404">
        <v>15643.239</v>
      </c>
      <c r="D19" s="327">
        <v>23525.350999999999</v>
      </c>
      <c r="E19" s="327">
        <v>17980.084999999999</v>
      </c>
      <c r="F19" s="327">
        <v>29685.375</v>
      </c>
      <c r="G19" s="327">
        <v>32827.193999999996</v>
      </c>
      <c r="H19" s="327">
        <v>50685.082000000002</v>
      </c>
      <c r="I19" s="333">
        <v>43034.23599999999</v>
      </c>
    </row>
    <row r="20" spans="2:9" s="38" customFormat="1" ht="50.1" customHeight="1">
      <c r="B20" s="186" t="s">
        <v>122</v>
      </c>
      <c r="C20" s="136">
        <v>2816.7080000000001</v>
      </c>
      <c r="D20" s="187">
        <v>4442.7489999999998</v>
      </c>
      <c r="E20" s="187">
        <v>6359.1789999999992</v>
      </c>
      <c r="F20" s="187">
        <v>8556.5909999999985</v>
      </c>
      <c r="G20" s="187">
        <v>11557.090000000002</v>
      </c>
      <c r="H20" s="187">
        <v>14835.039999999999</v>
      </c>
      <c r="I20" s="158">
        <v>13590.945</v>
      </c>
    </row>
    <row r="21" spans="2:9" s="38" customFormat="1" ht="50.1" customHeight="1">
      <c r="B21" s="186" t="s">
        <v>123</v>
      </c>
      <c r="C21" s="146">
        <v>7852.9</v>
      </c>
      <c r="D21" s="187">
        <v>11621.466</v>
      </c>
      <c r="E21" s="187">
        <v>3488.2809999999999</v>
      </c>
      <c r="F21" s="187">
        <v>11565.028</v>
      </c>
      <c r="G21" s="187">
        <v>9225.0030000000006</v>
      </c>
      <c r="H21" s="187">
        <v>8074.2079999999996</v>
      </c>
      <c r="I21" s="158">
        <v>6602.1009999999997</v>
      </c>
    </row>
    <row r="22" spans="2:9" s="38" customFormat="1" ht="50.1" customHeight="1">
      <c r="B22" s="186" t="s">
        <v>125</v>
      </c>
      <c r="C22" s="136">
        <v>1343.2670000000001</v>
      </c>
      <c r="D22" s="187">
        <v>1572.7049999999999</v>
      </c>
      <c r="E22" s="187">
        <v>1680.2339999999999</v>
      </c>
      <c r="F22" s="187">
        <v>2156.4050000000002</v>
      </c>
      <c r="G22" s="187">
        <v>2170.5730000000003</v>
      </c>
      <c r="H22" s="187">
        <v>3925.616</v>
      </c>
      <c r="I22" s="158">
        <v>3791.5970000000002</v>
      </c>
    </row>
    <row r="23" spans="2:9" s="38" customFormat="1" ht="50.1" customHeight="1">
      <c r="B23" s="186" t="s">
        <v>127</v>
      </c>
      <c r="C23" s="136">
        <v>127.065</v>
      </c>
      <c r="D23" s="187">
        <v>114.958</v>
      </c>
      <c r="E23" s="187">
        <v>143.50799999999995</v>
      </c>
      <c r="F23" s="187">
        <v>265.82900000000006</v>
      </c>
      <c r="G23" s="187">
        <v>693.89700000000005</v>
      </c>
      <c r="H23" s="187">
        <v>16367.422</v>
      </c>
      <c r="I23" s="158">
        <v>13100.689</v>
      </c>
    </row>
    <row r="24" spans="2:9" s="38" customFormat="1" ht="50.1" customHeight="1">
      <c r="B24" s="186" t="s">
        <v>115</v>
      </c>
      <c r="C24" s="136">
        <v>3339.3409999999999</v>
      </c>
      <c r="D24" s="187">
        <v>5365.527</v>
      </c>
      <c r="E24" s="187">
        <v>6281.68</v>
      </c>
      <c r="F24" s="187">
        <v>6948.4639999999999</v>
      </c>
      <c r="G24" s="187">
        <v>8826.902</v>
      </c>
      <c r="H24" s="187">
        <v>0</v>
      </c>
      <c r="I24" s="158">
        <v>0</v>
      </c>
    </row>
    <row r="25" spans="2:9" s="38" customFormat="1" ht="50.1" customHeight="1">
      <c r="B25" s="186" t="s">
        <v>304</v>
      </c>
      <c r="C25" s="136">
        <v>16.231999999999999</v>
      </c>
      <c r="D25" s="187">
        <v>40.103999999999999</v>
      </c>
      <c r="E25" s="187">
        <v>7.3189999999999991</v>
      </c>
      <c r="F25" s="187">
        <v>161.44499999999999</v>
      </c>
      <c r="G25" s="187">
        <v>89.471999999999994</v>
      </c>
      <c r="H25" s="187">
        <v>563.03399999999999</v>
      </c>
      <c r="I25" s="158">
        <v>739.30199999999991</v>
      </c>
    </row>
    <row r="26" spans="2:9" s="38" customFormat="1" ht="50.1" customHeight="1">
      <c r="B26" s="186" t="s">
        <v>305</v>
      </c>
      <c r="C26" s="136">
        <v>17.233000000000001</v>
      </c>
      <c r="D26" s="187">
        <v>19.018000000000001</v>
      </c>
      <c r="E26" s="187">
        <v>19.884</v>
      </c>
      <c r="F26" s="187">
        <v>31.613</v>
      </c>
      <c r="G26" s="187">
        <v>165.18800000000002</v>
      </c>
      <c r="H26" s="187">
        <v>42.433</v>
      </c>
      <c r="I26" s="158">
        <v>31.518999999999998</v>
      </c>
    </row>
    <row r="27" spans="2:9" s="38" customFormat="1" ht="50.1" customHeight="1">
      <c r="B27" s="186" t="s">
        <v>117</v>
      </c>
      <c r="C27" s="136">
        <v>130.48400000000001</v>
      </c>
      <c r="D27" s="187">
        <v>348.82400000000001</v>
      </c>
      <c r="E27" s="187">
        <v>0</v>
      </c>
      <c r="F27" s="187">
        <v>0</v>
      </c>
      <c r="G27" s="187">
        <v>99.068999999996549</v>
      </c>
      <c r="H27" s="187">
        <v>6877.3289999999961</v>
      </c>
      <c r="I27" s="163">
        <v>5178.0829999999987</v>
      </c>
    </row>
    <row r="28" spans="2:9" s="38" customFormat="1" ht="50.1" customHeight="1">
      <c r="B28" s="330" t="s">
        <v>0</v>
      </c>
      <c r="C28" s="330">
        <f>+C8+C19</f>
        <v>34525.868999999999</v>
      </c>
      <c r="D28" s="331">
        <v>44575.667000000001</v>
      </c>
      <c r="E28" s="331">
        <v>23413.919999999998</v>
      </c>
      <c r="F28" s="331">
        <v>53148.610999999997</v>
      </c>
      <c r="G28" s="332">
        <v>57037.447</v>
      </c>
      <c r="H28" s="332">
        <v>66897.142999999996</v>
      </c>
      <c r="I28" s="332">
        <v>60326.241000000002</v>
      </c>
    </row>
    <row r="29" spans="2:9" ht="35.1" customHeight="1">
      <c r="B29" s="63"/>
      <c r="C29" s="63"/>
      <c r="D29" s="64"/>
      <c r="E29" s="64"/>
      <c r="F29" s="64"/>
      <c r="G29" s="64"/>
      <c r="H29" s="64"/>
      <c r="I29" s="64"/>
    </row>
    <row r="30" spans="2:9" ht="35.1" customHeight="1">
      <c r="B30" s="483" t="s">
        <v>270</v>
      </c>
      <c r="C30" s="483"/>
      <c r="D30" s="484"/>
      <c r="E30" s="484"/>
      <c r="F30" s="484"/>
      <c r="G30" s="484"/>
      <c r="H30" s="484"/>
      <c r="I30" s="484"/>
    </row>
    <row r="31" spans="2:9" ht="35.1" customHeight="1">
      <c r="B31" s="117" t="s">
        <v>11</v>
      </c>
      <c r="C31" s="117"/>
      <c r="D31" s="117"/>
      <c r="E31" s="117"/>
      <c r="F31" s="117"/>
      <c r="G31" s="117"/>
      <c r="H31" s="117"/>
      <c r="I31" s="201" t="s">
        <v>30</v>
      </c>
    </row>
    <row r="32" spans="2:9" ht="35.1" customHeight="1">
      <c r="B32" s="117"/>
      <c r="C32" s="117"/>
      <c r="D32" s="117"/>
      <c r="E32" s="117"/>
      <c r="F32" s="117"/>
      <c r="G32" s="117"/>
      <c r="H32" s="117"/>
      <c r="I32" s="117"/>
    </row>
    <row r="33" spans="2:9" ht="35.1" customHeight="1">
      <c r="B33" s="452" t="s">
        <v>143</v>
      </c>
      <c r="C33" s="452"/>
      <c r="D33" s="452"/>
      <c r="E33" s="452"/>
      <c r="F33" s="452"/>
      <c r="G33" s="452"/>
      <c r="H33" s="452"/>
      <c r="I33" s="452"/>
    </row>
    <row r="34" spans="2:9" ht="35.1" customHeight="1">
      <c r="B34" s="52"/>
      <c r="C34" s="52"/>
      <c r="D34" s="52"/>
      <c r="E34" s="52"/>
      <c r="F34" s="52"/>
      <c r="G34" s="52"/>
      <c r="H34" s="52" t="s">
        <v>11</v>
      </c>
      <c r="I34" s="261" t="s">
        <v>14</v>
      </c>
    </row>
    <row r="35" spans="2:9" s="38" customFormat="1" ht="50.1" customHeight="1">
      <c r="B35" s="321" t="s">
        <v>131</v>
      </c>
      <c r="C35" s="408" t="s">
        <v>398</v>
      </c>
      <c r="D35" s="322" t="s">
        <v>393</v>
      </c>
      <c r="E35" s="322" t="s">
        <v>329</v>
      </c>
      <c r="F35" s="322" t="s">
        <v>318</v>
      </c>
      <c r="G35" s="322" t="s">
        <v>303</v>
      </c>
      <c r="H35" s="323" t="s">
        <v>228</v>
      </c>
      <c r="I35" s="323" t="s">
        <v>153</v>
      </c>
    </row>
    <row r="36" spans="2:9" s="38" customFormat="1" ht="50.1" customHeight="1">
      <c r="B36" s="325" t="s">
        <v>103</v>
      </c>
      <c r="C36" s="404">
        <v>16083.254999999999</v>
      </c>
      <c r="D36" s="326">
        <v>17722.312000000002</v>
      </c>
      <c r="E36" s="326">
        <v>4528.7520000000004</v>
      </c>
      <c r="F36" s="326">
        <v>20107.415999999997</v>
      </c>
      <c r="G36" s="327">
        <v>20595.773000000005</v>
      </c>
      <c r="H36" s="327">
        <v>11815.852999999996</v>
      </c>
      <c r="I36" s="328">
        <v>12652.274000000005</v>
      </c>
    </row>
    <row r="37" spans="2:9" s="38" customFormat="1" ht="50.1" customHeight="1">
      <c r="B37" s="186" t="s">
        <v>104</v>
      </c>
      <c r="C37" s="136">
        <v>2180.6170000000002</v>
      </c>
      <c r="D37" s="187">
        <v>2350.6570000000002</v>
      </c>
      <c r="E37" s="187">
        <v>2155.0300000000002</v>
      </c>
      <c r="F37" s="187">
        <v>2392.0439999999999</v>
      </c>
      <c r="G37" s="187">
        <v>3127.7089999999998</v>
      </c>
      <c r="H37" s="187">
        <v>5920.3050000000003</v>
      </c>
      <c r="I37" s="158">
        <v>7207.058</v>
      </c>
    </row>
    <row r="38" spans="2:9" s="38" customFormat="1" ht="50.1" customHeight="1">
      <c r="B38" s="186" t="s">
        <v>123</v>
      </c>
      <c r="C38" s="136">
        <v>11306.504000000001</v>
      </c>
      <c r="D38" s="187">
        <v>12522.996999999999</v>
      </c>
      <c r="E38" s="187">
        <v>0</v>
      </c>
      <c r="F38" s="187">
        <v>14250.14</v>
      </c>
      <c r="G38" s="187">
        <v>13128.1</v>
      </c>
      <c r="H38" s="187">
        <v>0</v>
      </c>
      <c r="I38" s="158">
        <v>0</v>
      </c>
    </row>
    <row r="39" spans="2:9" s="38" customFormat="1" ht="50.1" customHeight="1">
      <c r="B39" s="186" t="s">
        <v>106</v>
      </c>
      <c r="C39" s="136">
        <v>112.151</v>
      </c>
      <c r="D39" s="187">
        <v>114.89700000000001</v>
      </c>
      <c r="E39" s="187">
        <v>96.114000000000004</v>
      </c>
      <c r="F39" s="187">
        <v>157.654</v>
      </c>
      <c r="G39" s="187">
        <v>332.43</v>
      </c>
      <c r="H39" s="187">
        <v>975.51300000000003</v>
      </c>
      <c r="I39" s="158">
        <v>1756.473</v>
      </c>
    </row>
    <row r="40" spans="2:9" s="38" customFormat="1" ht="50.1" customHeight="1">
      <c r="B40" s="186" t="s">
        <v>108</v>
      </c>
      <c r="C40" s="136">
        <v>3.7879999999999998</v>
      </c>
      <c r="D40" s="187">
        <v>4.9939999999999998</v>
      </c>
      <c r="E40" s="187">
        <v>10.177</v>
      </c>
      <c r="F40" s="187">
        <v>25.959</v>
      </c>
      <c r="G40" s="187">
        <v>41.469000000000001</v>
      </c>
      <c r="H40" s="187">
        <v>327.97800000000001</v>
      </c>
      <c r="I40" s="158">
        <v>271.702</v>
      </c>
    </row>
    <row r="41" spans="2:9" s="38" customFormat="1" ht="50.1" customHeight="1">
      <c r="B41" s="186" t="s">
        <v>110</v>
      </c>
      <c r="C41" s="136">
        <v>0.69599999999999995</v>
      </c>
      <c r="D41" s="187">
        <v>1.738</v>
      </c>
      <c r="E41" s="187">
        <v>0</v>
      </c>
      <c r="F41" s="187">
        <v>1.353</v>
      </c>
      <c r="G41" s="187">
        <v>25.484999999999999</v>
      </c>
      <c r="H41" s="187">
        <v>74.584000000000003</v>
      </c>
      <c r="I41" s="158">
        <v>10.113</v>
      </c>
    </row>
    <row r="42" spans="2:9" s="38" customFormat="1" ht="50.1" customHeight="1">
      <c r="B42" s="186" t="s">
        <v>111</v>
      </c>
      <c r="C42" s="136">
        <v>1.1220000000000001</v>
      </c>
      <c r="D42" s="187">
        <v>0.3</v>
      </c>
      <c r="E42" s="187">
        <v>0.3</v>
      </c>
      <c r="F42" s="187">
        <v>1.887</v>
      </c>
      <c r="G42" s="187">
        <v>6.7889999999999997</v>
      </c>
      <c r="H42" s="187">
        <v>8.3759999999999994</v>
      </c>
      <c r="I42" s="158">
        <v>22.478999999999999</v>
      </c>
    </row>
    <row r="43" spans="2:9" s="38" customFormat="1" ht="50.1" customHeight="1">
      <c r="B43" s="186" t="s">
        <v>113</v>
      </c>
      <c r="C43" s="136">
        <v>0.5</v>
      </c>
      <c r="D43" s="187">
        <v>0.81499999999999995</v>
      </c>
      <c r="E43" s="187">
        <v>3.25</v>
      </c>
      <c r="F43" s="187">
        <v>29.77</v>
      </c>
      <c r="G43" s="187">
        <v>16.158999999999999</v>
      </c>
      <c r="H43" s="187">
        <v>20.145</v>
      </c>
      <c r="I43" s="158">
        <v>4.8310000000000004</v>
      </c>
    </row>
    <row r="44" spans="2:9" s="38" customFormat="1" ht="50.1" customHeight="1">
      <c r="B44" s="186" t="s">
        <v>127</v>
      </c>
      <c r="C44" s="136">
        <v>137.87700000000001</v>
      </c>
      <c r="D44" s="187">
        <v>158.43199999999999</v>
      </c>
      <c r="E44" s="187">
        <v>61.012</v>
      </c>
      <c r="F44" s="187">
        <v>136.24199999999999</v>
      </c>
      <c r="G44" s="187">
        <v>230.44300000000001</v>
      </c>
      <c r="H44" s="187">
        <v>0</v>
      </c>
      <c r="I44" s="158">
        <v>0</v>
      </c>
    </row>
    <row r="45" spans="2:9" s="38" customFormat="1" ht="50.1" customHeight="1">
      <c r="B45" s="186" t="s">
        <v>115</v>
      </c>
      <c r="C45" s="136">
        <v>2307.0120000000002</v>
      </c>
      <c r="D45" s="187">
        <v>2515.663</v>
      </c>
      <c r="E45" s="187">
        <v>2195.9270000000001</v>
      </c>
      <c r="F45" s="187">
        <v>3110.22</v>
      </c>
      <c r="G45" s="187">
        <v>3676.989</v>
      </c>
      <c r="H45" s="187">
        <v>3518.5250000000001</v>
      </c>
      <c r="I45" s="158">
        <v>2812.886</v>
      </c>
    </row>
    <row r="46" spans="2:9" s="38" customFormat="1" ht="50.1" customHeight="1">
      <c r="B46" s="186" t="s">
        <v>117</v>
      </c>
      <c r="C46" s="136">
        <v>32.988</v>
      </c>
      <c r="D46" s="187">
        <v>11051.819</v>
      </c>
      <c r="E46" s="187">
        <v>6.9420000000000002</v>
      </c>
      <c r="F46" s="187">
        <v>2.147000000000844</v>
      </c>
      <c r="G46" s="187">
        <v>10.200000000000728</v>
      </c>
      <c r="H46" s="187">
        <v>970.42699999999422</v>
      </c>
      <c r="I46" s="158">
        <v>566.73200000000725</v>
      </c>
    </row>
    <row r="47" spans="2:9" s="38" customFormat="1" ht="50.1" customHeight="1">
      <c r="B47" s="329" t="s">
        <v>120</v>
      </c>
      <c r="C47" s="405">
        <v>13947.236999999999</v>
      </c>
      <c r="D47" s="327">
        <v>20815.295999999998</v>
      </c>
      <c r="E47" s="327">
        <v>15991.999</v>
      </c>
      <c r="F47" s="327">
        <v>26568.97</v>
      </c>
      <c r="G47" s="327">
        <v>29095.795999999998</v>
      </c>
      <c r="H47" s="327">
        <v>41568.135000000002</v>
      </c>
      <c r="I47" s="333">
        <v>34855.631999999998</v>
      </c>
    </row>
    <row r="48" spans="2:9" s="38" customFormat="1" ht="50.1" customHeight="1">
      <c r="B48" s="186" t="s">
        <v>122</v>
      </c>
      <c r="C48" s="136">
        <v>2753.8780000000002</v>
      </c>
      <c r="D48" s="187">
        <v>4221.7539999999999</v>
      </c>
      <c r="E48" s="187">
        <v>5865.9979999999996</v>
      </c>
      <c r="F48" s="187">
        <v>7920.348</v>
      </c>
      <c r="G48" s="187">
        <v>10516.174000000001</v>
      </c>
      <c r="H48" s="187">
        <v>12844.013999999999</v>
      </c>
      <c r="I48" s="158">
        <v>11407.853999999999</v>
      </c>
    </row>
    <row r="49" spans="2:9" s="38" customFormat="1" ht="50.1" customHeight="1">
      <c r="B49" s="186" t="s">
        <v>123</v>
      </c>
      <c r="C49" s="136">
        <v>7025.857</v>
      </c>
      <c r="D49" s="187">
        <v>10210.995999999999</v>
      </c>
      <c r="E49" s="187">
        <v>2999.192</v>
      </c>
      <c r="F49" s="187">
        <v>9913.3809999999994</v>
      </c>
      <c r="G49" s="187">
        <v>7701.5860000000002</v>
      </c>
      <c r="H49" s="187">
        <v>6330.9129999999996</v>
      </c>
      <c r="I49" s="158">
        <v>4774.91</v>
      </c>
    </row>
    <row r="50" spans="2:9" s="38" customFormat="1" ht="50.1" customHeight="1">
      <c r="B50" s="186" t="s">
        <v>125</v>
      </c>
      <c r="C50" s="136">
        <v>1190.259</v>
      </c>
      <c r="D50" s="187">
        <v>1369.7650000000001</v>
      </c>
      <c r="E50" s="187">
        <v>1385.4829999999999</v>
      </c>
      <c r="F50" s="187">
        <v>1678.6010000000001</v>
      </c>
      <c r="G50" s="187">
        <v>1560.0989999999999</v>
      </c>
      <c r="H50" s="187">
        <v>3113.5569999999998</v>
      </c>
      <c r="I50" s="158">
        <v>2921.2640000000001</v>
      </c>
    </row>
    <row r="51" spans="2:9" s="38" customFormat="1" ht="50.1" customHeight="1">
      <c r="B51" s="186" t="s">
        <v>127</v>
      </c>
      <c r="C51" s="136">
        <v>116.839</v>
      </c>
      <c r="D51" s="187">
        <v>102.96</v>
      </c>
      <c r="E51" s="187">
        <v>135.761</v>
      </c>
      <c r="F51" s="187">
        <v>256.45100000000002</v>
      </c>
      <c r="G51" s="187">
        <v>664.15800000000002</v>
      </c>
      <c r="H51" s="187">
        <v>13551.68</v>
      </c>
      <c r="I51" s="158">
        <v>11033.698</v>
      </c>
    </row>
    <row r="52" spans="2:9" s="38" customFormat="1" ht="50.1" customHeight="1">
      <c r="B52" s="186" t="s">
        <v>115</v>
      </c>
      <c r="C52" s="136">
        <v>2709.5680000000002</v>
      </c>
      <c r="D52" s="187">
        <v>4521.6840000000002</v>
      </c>
      <c r="E52" s="187">
        <v>5585.02</v>
      </c>
      <c r="F52" s="187">
        <v>6662.3739999999998</v>
      </c>
      <c r="G52" s="187">
        <v>8419.7579999999998</v>
      </c>
      <c r="H52" s="187">
        <v>0</v>
      </c>
      <c r="I52" s="158">
        <v>0</v>
      </c>
    </row>
    <row r="53" spans="2:9" s="38" customFormat="1" ht="50.1" customHeight="1">
      <c r="B53" s="186" t="s">
        <v>304</v>
      </c>
      <c r="C53" s="136">
        <v>12.894</v>
      </c>
      <c r="D53" s="187">
        <v>35.057000000000002</v>
      </c>
      <c r="E53" s="187">
        <v>2.5390000000000001</v>
      </c>
      <c r="F53" s="187">
        <v>110.694</v>
      </c>
      <c r="G53" s="187">
        <v>72.028999999999996</v>
      </c>
      <c r="H53" s="187">
        <v>530.43600000000004</v>
      </c>
      <c r="I53" s="158">
        <v>720.40099999999995</v>
      </c>
    </row>
    <row r="54" spans="2:9" s="38" customFormat="1" ht="50.1" customHeight="1">
      <c r="B54" s="186" t="s">
        <v>305</v>
      </c>
      <c r="C54" s="136">
        <v>15.314</v>
      </c>
      <c r="D54" s="187">
        <v>16.294</v>
      </c>
      <c r="E54" s="187">
        <v>18.004000000000001</v>
      </c>
      <c r="F54" s="187">
        <v>27.120999999999999</v>
      </c>
      <c r="G54" s="187">
        <v>161.99100000000001</v>
      </c>
      <c r="H54" s="187">
        <v>36.381</v>
      </c>
      <c r="I54" s="158">
        <v>31.518999999999998</v>
      </c>
    </row>
    <row r="55" spans="2:9" s="38" customFormat="1" ht="50.1" customHeight="1">
      <c r="B55" s="186" t="s">
        <v>117</v>
      </c>
      <c r="C55" s="136">
        <v>122.628</v>
      </c>
      <c r="D55" s="187">
        <v>336.786</v>
      </c>
      <c r="E55" s="187">
        <v>1.9999999985884642E-3</v>
      </c>
      <c r="F55" s="187">
        <v>0</v>
      </c>
      <c r="G55" s="187">
        <v>9.9999999656574801E-4</v>
      </c>
      <c r="H55" s="187">
        <v>5161.153999999995</v>
      </c>
      <c r="I55" s="158">
        <v>3965.9859999999971</v>
      </c>
    </row>
    <row r="56" spans="2:9" s="38" customFormat="1" ht="50.1" customHeight="1">
      <c r="B56" s="330" t="s">
        <v>0</v>
      </c>
      <c r="C56" s="330">
        <v>30030.491000000002</v>
      </c>
      <c r="D56" s="331">
        <v>38537.608</v>
      </c>
      <c r="E56" s="331">
        <v>20520.751</v>
      </c>
      <c r="F56" s="331">
        <v>46676.385999999999</v>
      </c>
      <c r="G56" s="332">
        <v>49691.569000000003</v>
      </c>
      <c r="H56" s="332">
        <v>53383.987999999998</v>
      </c>
      <c r="I56" s="332">
        <v>47507.906000000003</v>
      </c>
    </row>
    <row r="57" spans="2:9" ht="35.1" customHeight="1">
      <c r="B57" s="488" t="s">
        <v>11</v>
      </c>
      <c r="C57" s="488"/>
      <c r="D57" s="489"/>
      <c r="E57" s="489"/>
      <c r="F57" s="489"/>
      <c r="G57" s="489"/>
      <c r="H57" s="489"/>
      <c r="I57" s="489"/>
    </row>
    <row r="58" spans="2:9" ht="35.1" customHeight="1">
      <c r="B58" s="483" t="s">
        <v>271</v>
      </c>
      <c r="C58" s="483"/>
      <c r="D58" s="484"/>
      <c r="E58" s="484"/>
      <c r="F58" s="484"/>
      <c r="G58" s="484"/>
      <c r="H58" s="484"/>
      <c r="I58" s="484"/>
    </row>
    <row r="59" spans="2:9" ht="35.1" customHeight="1">
      <c r="B59" s="134"/>
      <c r="C59" s="381"/>
      <c r="D59" s="134"/>
      <c r="E59" s="134"/>
      <c r="F59" s="134"/>
      <c r="G59" s="134"/>
      <c r="H59" s="134"/>
      <c r="I59" s="262" t="s">
        <v>32</v>
      </c>
    </row>
    <row r="60" spans="2:9" ht="35.1" customHeight="1">
      <c r="B60" s="117" t="s">
        <v>11</v>
      </c>
      <c r="C60" s="117"/>
      <c r="D60" s="117"/>
      <c r="E60" s="117"/>
      <c r="F60" s="117"/>
      <c r="G60" s="117"/>
      <c r="H60" s="117"/>
      <c r="I60" s="117"/>
    </row>
    <row r="61" spans="2:9" ht="35.1" customHeight="1">
      <c r="B61" s="461" t="s">
        <v>143</v>
      </c>
      <c r="C61" s="461"/>
      <c r="D61" s="461"/>
      <c r="E61" s="461"/>
      <c r="F61" s="461"/>
      <c r="G61" s="461"/>
      <c r="H61" s="461"/>
      <c r="I61" s="461"/>
    </row>
    <row r="62" spans="2:9" ht="35.1" customHeight="1">
      <c r="H62" t="s">
        <v>11</v>
      </c>
      <c r="I62" s="258" t="s">
        <v>14</v>
      </c>
    </row>
    <row r="63" spans="2:9" ht="42.75" customHeight="1">
      <c r="B63" s="334" t="s">
        <v>131</v>
      </c>
      <c r="C63" s="408" t="s">
        <v>398</v>
      </c>
      <c r="D63" s="322" t="s">
        <v>393</v>
      </c>
      <c r="E63" s="322" t="s">
        <v>329</v>
      </c>
      <c r="F63" s="322" t="s">
        <v>318</v>
      </c>
      <c r="G63" s="322" t="s">
        <v>303</v>
      </c>
      <c r="H63" s="322" t="s">
        <v>228</v>
      </c>
      <c r="I63" s="322" t="s">
        <v>153</v>
      </c>
    </row>
    <row r="64" spans="2:9" s="38" customFormat="1" ht="50.1" customHeight="1">
      <c r="B64" s="325" t="s">
        <v>103</v>
      </c>
      <c r="C64" s="404">
        <v>1714.895</v>
      </c>
      <c r="D64" s="327">
        <v>2257.741</v>
      </c>
      <c r="E64" s="327">
        <v>269.70600000000002</v>
      </c>
      <c r="F64" s="326">
        <v>2725.4440000000004</v>
      </c>
      <c r="G64" s="336">
        <v>2771.0359999999996</v>
      </c>
      <c r="H64" s="327">
        <v>2879.2220000000007</v>
      </c>
      <c r="I64" s="328">
        <v>3031.9340000000002</v>
      </c>
    </row>
    <row r="65" spans="2:9" s="38" customFormat="1" ht="50.1" customHeight="1">
      <c r="B65" s="186" t="s">
        <v>104</v>
      </c>
      <c r="C65" s="136">
        <v>150.136</v>
      </c>
      <c r="D65" s="187">
        <v>146.864</v>
      </c>
      <c r="E65" s="187">
        <v>262.59500000000003</v>
      </c>
      <c r="F65" s="38">
        <v>548.67700000000002</v>
      </c>
      <c r="G65" s="187">
        <v>1255.492</v>
      </c>
      <c r="H65" s="38">
        <v>2212.491</v>
      </c>
      <c r="I65" s="158">
        <v>2395.1819999999998</v>
      </c>
    </row>
    <row r="66" spans="2:9" s="38" customFormat="1" ht="50.1" customHeight="1">
      <c r="B66" s="186" t="s">
        <v>123</v>
      </c>
      <c r="C66" s="136">
        <v>1561.9190000000001</v>
      </c>
      <c r="D66" s="187">
        <v>2102.9180000000001</v>
      </c>
      <c r="E66" s="187">
        <v>0</v>
      </c>
      <c r="F66" s="38">
        <v>2164.2040000000002</v>
      </c>
      <c r="G66" s="187">
        <v>1474.0550000000001</v>
      </c>
      <c r="H66" s="38">
        <v>0</v>
      </c>
      <c r="I66" s="158">
        <v>0</v>
      </c>
    </row>
    <row r="67" spans="2:9" s="38" customFormat="1" ht="50.1" customHeight="1">
      <c r="B67" s="186" t="s">
        <v>106</v>
      </c>
      <c r="C67" s="146">
        <v>0</v>
      </c>
      <c r="D67" s="187">
        <v>0</v>
      </c>
      <c r="E67" s="187">
        <v>1.292</v>
      </c>
      <c r="F67" s="187">
        <v>3.84</v>
      </c>
      <c r="G67" s="187">
        <v>13.818</v>
      </c>
      <c r="H67" s="38">
        <v>94.906000000000006</v>
      </c>
      <c r="I67" s="158">
        <v>142.63399999999999</v>
      </c>
    </row>
    <row r="68" spans="2:9" s="38" customFormat="1" ht="50.1" customHeight="1">
      <c r="B68" s="186" t="s">
        <v>108</v>
      </c>
      <c r="C68" s="146">
        <v>0</v>
      </c>
      <c r="D68" s="187">
        <v>0</v>
      </c>
      <c r="E68" s="187">
        <v>0.91100000000000003</v>
      </c>
      <c r="F68" s="187">
        <v>0.95</v>
      </c>
      <c r="G68" s="187">
        <v>3.7829999999999999</v>
      </c>
      <c r="H68" s="38">
        <v>10.429</v>
      </c>
      <c r="I68" s="158">
        <v>46.009</v>
      </c>
    </row>
    <row r="69" spans="2:9" s="38" customFormat="1" ht="50.1" customHeight="1">
      <c r="B69" s="186" t="s">
        <v>110</v>
      </c>
      <c r="C69" s="146">
        <v>0</v>
      </c>
      <c r="D69" s="187">
        <v>0</v>
      </c>
      <c r="E69" s="187">
        <v>0.99</v>
      </c>
      <c r="F69" s="187">
        <v>0.33800000000000002</v>
      </c>
      <c r="G69" s="187">
        <v>3.8180000000000001</v>
      </c>
      <c r="H69" s="187">
        <v>0</v>
      </c>
      <c r="I69" s="158">
        <v>0</v>
      </c>
    </row>
    <row r="70" spans="2:9" s="38" customFormat="1" ht="50.1" customHeight="1">
      <c r="B70" s="186" t="s">
        <v>111</v>
      </c>
      <c r="C70" s="136">
        <v>0.114</v>
      </c>
      <c r="D70" s="187">
        <v>0</v>
      </c>
      <c r="E70" s="187">
        <v>0</v>
      </c>
      <c r="F70" s="187">
        <v>0</v>
      </c>
      <c r="G70" s="187">
        <v>2.4580000000000002</v>
      </c>
      <c r="H70" s="187">
        <v>4.7699999999999996</v>
      </c>
      <c r="I70" s="158">
        <v>1.234</v>
      </c>
    </row>
    <row r="71" spans="2:9" s="38" customFormat="1" ht="50.1" customHeight="1">
      <c r="B71" s="186" t="s">
        <v>113</v>
      </c>
      <c r="C71" s="146">
        <v>0</v>
      </c>
      <c r="D71" s="187">
        <v>0</v>
      </c>
      <c r="E71" s="187">
        <v>0.81499999999999995</v>
      </c>
      <c r="F71" s="187">
        <v>4.3879999999999999</v>
      </c>
      <c r="G71" s="187">
        <v>2.2029999999999998</v>
      </c>
      <c r="H71" s="187">
        <v>0</v>
      </c>
      <c r="I71" s="158">
        <v>0.997</v>
      </c>
    </row>
    <row r="72" spans="2:9" s="38" customFormat="1" ht="50.1" customHeight="1">
      <c r="B72" s="186" t="s">
        <v>127</v>
      </c>
      <c r="C72" s="136">
        <v>2.508</v>
      </c>
      <c r="D72" s="187">
        <v>6.2750000000000004</v>
      </c>
      <c r="E72" s="187">
        <v>3.1019999999999999</v>
      </c>
      <c r="F72" s="187">
        <v>0.14199999999999999</v>
      </c>
      <c r="G72" s="187">
        <v>0.11799999999999999</v>
      </c>
      <c r="H72" s="187">
        <v>0</v>
      </c>
      <c r="I72" s="158">
        <v>0</v>
      </c>
    </row>
    <row r="73" spans="2:9" s="38" customFormat="1" ht="50.1" customHeight="1">
      <c r="B73" s="235" t="s">
        <v>115</v>
      </c>
      <c r="C73" s="191">
        <v>0</v>
      </c>
      <c r="D73" s="187">
        <v>0</v>
      </c>
      <c r="E73" s="187">
        <v>0</v>
      </c>
      <c r="F73" s="187">
        <v>1.266</v>
      </c>
      <c r="G73" s="187">
        <v>13.445</v>
      </c>
      <c r="H73" s="187">
        <v>7.6989999999999998</v>
      </c>
      <c r="I73" s="158">
        <v>1.774</v>
      </c>
    </row>
    <row r="74" spans="2:9" s="38" customFormat="1" ht="50.1" customHeight="1">
      <c r="B74" s="186" t="s">
        <v>117</v>
      </c>
      <c r="C74" s="136">
        <v>0.218</v>
      </c>
      <c r="D74" s="187">
        <v>1.702</v>
      </c>
      <c r="E74" s="187">
        <v>1E-3</v>
      </c>
      <c r="F74" s="187">
        <v>1.64</v>
      </c>
      <c r="G74" s="187">
        <v>1.8459999999990941</v>
      </c>
      <c r="H74" s="187">
        <v>548.92700000000059</v>
      </c>
      <c r="I74" s="158">
        <v>444.10400000000072</v>
      </c>
    </row>
    <row r="75" spans="2:9" s="38" customFormat="1" ht="50.1" customHeight="1">
      <c r="B75" s="329" t="s">
        <v>120</v>
      </c>
      <c r="C75" s="404">
        <v>921.59199999999998</v>
      </c>
      <c r="D75" s="327">
        <v>1665.8679999999999</v>
      </c>
      <c r="E75" s="327">
        <v>1130.1510000000001</v>
      </c>
      <c r="F75" s="327">
        <v>2633.0619999999999</v>
      </c>
      <c r="G75" s="336">
        <v>2957.029</v>
      </c>
      <c r="H75" s="327">
        <v>7203.1030000000001</v>
      </c>
      <c r="I75" s="333">
        <v>6484.0240000000003</v>
      </c>
    </row>
    <row r="76" spans="2:9" s="38" customFormat="1" ht="50.1" customHeight="1">
      <c r="B76" s="186" t="s">
        <v>122</v>
      </c>
      <c r="C76" s="136">
        <v>56.448999999999998</v>
      </c>
      <c r="D76" s="187">
        <v>213.78899999999999</v>
      </c>
      <c r="E76" s="187">
        <v>454.36599999999999</v>
      </c>
      <c r="F76" s="187">
        <v>589.73900000000003</v>
      </c>
      <c r="G76" s="187">
        <v>938.99300000000005</v>
      </c>
      <c r="H76" s="187">
        <v>1754.62</v>
      </c>
      <c r="I76" s="158">
        <v>1963.625</v>
      </c>
    </row>
    <row r="77" spans="2:9" s="38" customFormat="1" ht="50.1" customHeight="1">
      <c r="B77" s="186" t="s">
        <v>123</v>
      </c>
      <c r="C77" s="136">
        <v>755.85799999999995</v>
      </c>
      <c r="D77" s="187">
        <v>1306.874</v>
      </c>
      <c r="E77" s="187">
        <v>456.80399999999997</v>
      </c>
      <c r="F77" s="187">
        <v>1621.6110000000001</v>
      </c>
      <c r="G77" s="187">
        <v>1473.66</v>
      </c>
      <c r="H77" s="187">
        <v>1653.42</v>
      </c>
      <c r="I77" s="158">
        <v>1749.771</v>
      </c>
    </row>
    <row r="78" spans="2:9" s="38" customFormat="1" ht="50.1" customHeight="1">
      <c r="B78" s="186" t="s">
        <v>125</v>
      </c>
      <c r="C78" s="136">
        <v>108.23699999999999</v>
      </c>
      <c r="D78" s="187">
        <v>142.08699999999999</v>
      </c>
      <c r="E78" s="187">
        <v>216.02500000000001</v>
      </c>
      <c r="F78" s="187">
        <v>401.37099999999998</v>
      </c>
      <c r="G78" s="187">
        <v>533.63400000000001</v>
      </c>
      <c r="H78" s="187">
        <v>670.38400000000001</v>
      </c>
      <c r="I78" s="158">
        <v>751.86900000000003</v>
      </c>
    </row>
    <row r="79" spans="2:9" s="38" customFormat="1" ht="50.1" customHeight="1">
      <c r="B79" s="186" t="s">
        <v>127</v>
      </c>
      <c r="C79" s="136">
        <v>1.048</v>
      </c>
      <c r="D79" s="187">
        <v>1.7490000000000001</v>
      </c>
      <c r="E79" s="187">
        <v>0.48599999999999999</v>
      </c>
      <c r="F79" s="187">
        <v>1.3340000000000001</v>
      </c>
      <c r="G79" s="187">
        <v>5.306</v>
      </c>
      <c r="H79" s="187">
        <v>2539.7959999999998</v>
      </c>
      <c r="I79" s="158">
        <v>1846.184</v>
      </c>
    </row>
    <row r="80" spans="2:9" s="38" customFormat="1" ht="50.1" customHeight="1">
      <c r="B80" s="186" t="s">
        <v>115</v>
      </c>
      <c r="C80" s="146">
        <v>0</v>
      </c>
      <c r="D80" s="187">
        <v>1.242</v>
      </c>
      <c r="E80" s="187">
        <v>2.4710000000000001</v>
      </c>
      <c r="F80" s="187">
        <v>14.183</v>
      </c>
      <c r="G80" s="187">
        <v>1.0489999999999999</v>
      </c>
      <c r="H80" s="187">
        <v>0</v>
      </c>
      <c r="I80" s="158">
        <v>0</v>
      </c>
    </row>
    <row r="81" spans="2:9" s="38" customFormat="1" ht="50.1" customHeight="1">
      <c r="B81" s="186" t="s">
        <v>304</v>
      </c>
      <c r="C81" s="146">
        <v>0</v>
      </c>
      <c r="D81" s="187">
        <v>0</v>
      </c>
      <c r="E81" s="187">
        <v>0</v>
      </c>
      <c r="F81" s="187">
        <v>3.9020000000000001</v>
      </c>
      <c r="G81" s="187">
        <v>4.3869999999999996</v>
      </c>
      <c r="H81" s="187">
        <v>0.52300000000000002</v>
      </c>
      <c r="I81" s="158">
        <v>3.7709999999999999</v>
      </c>
    </row>
    <row r="82" spans="2:9" s="38" customFormat="1" ht="50.1" customHeight="1">
      <c r="B82" s="186" t="s">
        <v>305</v>
      </c>
      <c r="C82" s="146">
        <v>0</v>
      </c>
      <c r="D82" s="187">
        <v>0</v>
      </c>
      <c r="E82" s="187">
        <v>0</v>
      </c>
      <c r="F82" s="187">
        <v>0.92200000000000004</v>
      </c>
      <c r="G82" s="187">
        <v>0</v>
      </c>
      <c r="H82" s="187">
        <v>3.33</v>
      </c>
      <c r="I82" s="158">
        <v>0</v>
      </c>
    </row>
    <row r="83" spans="2:9" s="38" customFormat="1" ht="50.1" customHeight="1">
      <c r="B83" s="186" t="s">
        <v>117</v>
      </c>
      <c r="C83" s="146">
        <v>0</v>
      </c>
      <c r="D83" s="187">
        <f>D75-SUM(D76:D82)</f>
        <v>0.12699999999995271</v>
      </c>
      <c r="E83" s="187">
        <v>1E-3</v>
      </c>
      <c r="F83" s="187">
        <v>0</v>
      </c>
      <c r="G83" s="187">
        <v>0</v>
      </c>
      <c r="H83" s="187">
        <v>581.03000000000065</v>
      </c>
      <c r="I83" s="163">
        <v>168.804000000001</v>
      </c>
    </row>
    <row r="84" spans="2:9" s="38" customFormat="1" ht="50.1" customHeight="1">
      <c r="B84" s="330" t="s">
        <v>0</v>
      </c>
      <c r="C84" s="330">
        <f>+C64+C75</f>
        <v>2636.4870000000001</v>
      </c>
      <c r="D84" s="331">
        <f>+D64+D75</f>
        <v>3923.6089999999999</v>
      </c>
      <c r="E84" s="331">
        <v>1399.857</v>
      </c>
      <c r="F84" s="331">
        <v>5358.5060000000003</v>
      </c>
      <c r="G84" s="331">
        <v>5728.0649999999996</v>
      </c>
      <c r="H84" s="332">
        <v>10082.325000000001</v>
      </c>
      <c r="I84" s="332">
        <v>9515.9580000000005</v>
      </c>
    </row>
    <row r="85" spans="2:9" ht="35.1" customHeight="1">
      <c r="B85" s="62"/>
      <c r="C85" s="62"/>
      <c r="D85" s="62"/>
      <c r="E85" s="62"/>
      <c r="F85" s="62"/>
      <c r="G85" s="62"/>
      <c r="H85" s="62"/>
      <c r="I85" s="62"/>
    </row>
    <row r="86" spans="2:9" ht="35.1" customHeight="1">
      <c r="B86" s="442" t="s">
        <v>272</v>
      </c>
      <c r="C86" s="442"/>
      <c r="D86" s="471"/>
      <c r="E86" s="471"/>
      <c r="F86" s="471"/>
      <c r="G86" s="471"/>
      <c r="H86" s="471"/>
      <c r="I86" s="471"/>
    </row>
    <row r="87" spans="2:9" ht="35.1" customHeight="1">
      <c r="B87" s="117"/>
      <c r="C87" s="117"/>
      <c r="D87" s="117"/>
      <c r="E87" s="117"/>
      <c r="F87" s="117"/>
      <c r="G87" s="117"/>
      <c r="H87" s="117"/>
      <c r="I87" s="117"/>
    </row>
    <row r="88" spans="2:9" ht="35.1" customHeight="1">
      <c r="B88" s="117" t="s">
        <v>11</v>
      </c>
      <c r="C88" s="117"/>
      <c r="D88" s="117"/>
      <c r="E88" s="117"/>
      <c r="F88" s="117"/>
      <c r="G88" s="264" t="s">
        <v>324</v>
      </c>
      <c r="H88" s="264"/>
      <c r="I88" s="264"/>
    </row>
    <row r="89" spans="2:9" ht="35.1" customHeight="1">
      <c r="I89" s="30"/>
    </row>
    <row r="90" spans="2:9" ht="35.1" customHeight="1">
      <c r="B90" s="452" t="s">
        <v>143</v>
      </c>
      <c r="C90" s="452"/>
      <c r="D90" s="452"/>
      <c r="E90" s="452"/>
      <c r="F90" s="452"/>
      <c r="G90" s="452"/>
      <c r="H90" s="452"/>
      <c r="I90" s="452"/>
    </row>
    <row r="91" spans="2:9" ht="35.1" customHeight="1">
      <c r="H91" t="s">
        <v>11</v>
      </c>
      <c r="I91" s="258" t="s">
        <v>14</v>
      </c>
    </row>
    <row r="92" spans="2:9" s="38" customFormat="1" ht="50.1" customHeight="1">
      <c r="B92" s="334" t="s">
        <v>131</v>
      </c>
      <c r="C92" s="408" t="s">
        <v>398</v>
      </c>
      <c r="D92" s="322" t="s">
        <v>393</v>
      </c>
      <c r="E92" s="322" t="s">
        <v>329</v>
      </c>
      <c r="F92" s="322" t="s">
        <v>318</v>
      </c>
      <c r="G92" s="322" t="s">
        <v>303</v>
      </c>
      <c r="H92" s="322" t="s">
        <v>228</v>
      </c>
      <c r="I92" s="322" t="s">
        <v>153</v>
      </c>
    </row>
    <row r="93" spans="2:9" s="38" customFormat="1" ht="50.1" customHeight="1">
      <c r="B93" s="325" t="s">
        <v>103</v>
      </c>
      <c r="C93" s="404">
        <v>965.76300000000003</v>
      </c>
      <c r="D93" s="327">
        <v>951.71199999999999</v>
      </c>
      <c r="E93" s="327">
        <v>534.83399999999995</v>
      </c>
      <c r="F93" s="326">
        <v>497.57800000000003</v>
      </c>
      <c r="G93" s="336">
        <v>741.77299999999991</v>
      </c>
      <c r="H93" s="327">
        <v>1360.579</v>
      </c>
      <c r="I93" s="328">
        <v>1458.347</v>
      </c>
    </row>
    <row r="94" spans="2:9" s="38" customFormat="1" ht="50.1" customHeight="1">
      <c r="B94" s="186" t="s">
        <v>104</v>
      </c>
      <c r="C94" s="136">
        <v>6.5190000000000001</v>
      </c>
      <c r="D94" s="187">
        <v>6.008</v>
      </c>
      <c r="E94" s="187">
        <v>10.023</v>
      </c>
      <c r="F94" s="187">
        <v>10.872999999999999</v>
      </c>
      <c r="G94" s="187">
        <v>27.238</v>
      </c>
      <c r="H94" s="187">
        <v>57.411000000000001</v>
      </c>
      <c r="I94" s="158">
        <v>81.415000000000006</v>
      </c>
    </row>
    <row r="95" spans="2:9" s="38" customFormat="1" ht="50.1" customHeight="1">
      <c r="B95" s="186" t="s">
        <v>123</v>
      </c>
      <c r="C95" s="136">
        <v>146.12200000000001</v>
      </c>
      <c r="D95" s="187">
        <v>163.048</v>
      </c>
      <c r="E95" s="187">
        <v>0</v>
      </c>
      <c r="F95" s="187">
        <v>164.71199999999999</v>
      </c>
      <c r="G95" s="187">
        <v>167.60599999999999</v>
      </c>
      <c r="H95" s="187">
        <v>0</v>
      </c>
      <c r="I95" s="158">
        <v>0</v>
      </c>
    </row>
    <row r="96" spans="2:9" s="38" customFormat="1" ht="50.1" customHeight="1">
      <c r="B96" s="186" t="s">
        <v>106</v>
      </c>
      <c r="C96" s="136">
        <v>3.5750000000000002</v>
      </c>
      <c r="D96" s="187">
        <v>3.2429999999999999</v>
      </c>
      <c r="E96" s="187">
        <v>6.5860000000000003</v>
      </c>
      <c r="F96" s="187">
        <v>8.1750000000000007</v>
      </c>
      <c r="G96" s="187">
        <v>14.935</v>
      </c>
      <c r="H96" s="187">
        <v>26.274999999999999</v>
      </c>
      <c r="I96" s="158">
        <v>31.443999999999999</v>
      </c>
    </row>
    <row r="97" spans="2:9" s="38" customFormat="1" ht="50.1" customHeight="1">
      <c r="B97" s="186" t="s">
        <v>108</v>
      </c>
      <c r="C97" s="136">
        <v>21.741</v>
      </c>
      <c r="D97" s="187">
        <v>36.185000000000002</v>
      </c>
      <c r="E97" s="187">
        <v>23.184999999999999</v>
      </c>
      <c r="F97" s="187">
        <v>15.872</v>
      </c>
      <c r="G97" s="187">
        <v>138.84399999999999</v>
      </c>
      <c r="H97" s="187">
        <v>236.797</v>
      </c>
      <c r="I97" s="158">
        <v>288.78800000000001</v>
      </c>
    </row>
    <row r="98" spans="2:9" s="38" customFormat="1" ht="50.1" customHeight="1">
      <c r="B98" s="186" t="s">
        <v>110</v>
      </c>
      <c r="C98" s="146">
        <v>0.2</v>
      </c>
      <c r="D98" s="187">
        <v>0</v>
      </c>
      <c r="E98" s="187">
        <v>0.17</v>
      </c>
      <c r="F98" s="187">
        <v>1.8859999999999999</v>
      </c>
      <c r="G98" s="187">
        <v>15.775</v>
      </c>
      <c r="H98" s="187">
        <v>2.2850000000000001</v>
      </c>
      <c r="I98" s="158">
        <v>3.5219999999999998</v>
      </c>
    </row>
    <row r="99" spans="2:9" s="38" customFormat="1" ht="50.1" customHeight="1">
      <c r="B99" s="186" t="s">
        <v>111</v>
      </c>
      <c r="C99" s="146">
        <v>0</v>
      </c>
      <c r="D99" s="187">
        <v>2.7E-2</v>
      </c>
      <c r="E99" s="187">
        <v>4.5999999999999999E-2</v>
      </c>
      <c r="F99" s="187">
        <v>0</v>
      </c>
      <c r="G99" s="187">
        <v>0</v>
      </c>
      <c r="H99" s="187">
        <v>0</v>
      </c>
      <c r="I99" s="158">
        <v>0.04</v>
      </c>
    </row>
    <row r="100" spans="2:9" s="38" customFormat="1" ht="50.1" customHeight="1">
      <c r="B100" s="186" t="s">
        <v>113</v>
      </c>
      <c r="C100" s="146">
        <v>0</v>
      </c>
      <c r="D100" s="187">
        <v>0</v>
      </c>
      <c r="E100" s="187">
        <v>3.347</v>
      </c>
      <c r="F100" s="187">
        <v>10.151</v>
      </c>
      <c r="G100" s="187">
        <v>0.41599999999999998</v>
      </c>
      <c r="H100" s="187">
        <v>3.5390000000000001</v>
      </c>
      <c r="I100" s="158">
        <v>3.77</v>
      </c>
    </row>
    <row r="101" spans="2:9" s="38" customFormat="1" ht="50.1" customHeight="1">
      <c r="B101" s="186" t="s">
        <v>127</v>
      </c>
      <c r="C101" s="136">
        <v>5.0380000000000003</v>
      </c>
      <c r="D101" s="187">
        <v>5.8559999999999999</v>
      </c>
      <c r="E101" s="187">
        <v>5.1120000000000001</v>
      </c>
      <c r="F101" s="187">
        <v>1.821</v>
      </c>
      <c r="G101" s="187">
        <v>1.39</v>
      </c>
      <c r="H101" s="187">
        <v>0</v>
      </c>
      <c r="I101" s="158">
        <v>0</v>
      </c>
    </row>
    <row r="102" spans="2:9" s="38" customFormat="1" ht="50.1" customHeight="1">
      <c r="B102" s="186" t="s">
        <v>115</v>
      </c>
      <c r="C102" s="136">
        <v>775.16200000000003</v>
      </c>
      <c r="D102" s="187">
        <v>721.56700000000001</v>
      </c>
      <c r="E102" s="187">
        <v>484.18</v>
      </c>
      <c r="F102" s="187">
        <v>281.00799999999998</v>
      </c>
      <c r="G102" s="187">
        <v>367.86700000000002</v>
      </c>
      <c r="H102" s="187">
        <v>638.26800000000003</v>
      </c>
      <c r="I102" s="158">
        <v>708.221</v>
      </c>
    </row>
    <row r="103" spans="2:9" s="38" customFormat="1" ht="50.1" customHeight="1">
      <c r="B103" s="186" t="s">
        <v>117</v>
      </c>
      <c r="C103" s="136">
        <v>7.4059999999999997</v>
      </c>
      <c r="D103" s="187">
        <f>D93-SUM(D94:D102)</f>
        <v>15.77800000000002</v>
      </c>
      <c r="E103" s="187">
        <v>2.1850000000000001</v>
      </c>
      <c r="F103" s="187">
        <v>3.0800000000000409</v>
      </c>
      <c r="G103" s="187">
        <v>7.7019999999999982</v>
      </c>
      <c r="H103" s="187">
        <v>396.00399999999991</v>
      </c>
      <c r="I103" s="158">
        <v>341.14699999999993</v>
      </c>
    </row>
    <row r="104" spans="2:9" s="38" customFormat="1" ht="50.1" customHeight="1">
      <c r="B104" s="329" t="s">
        <v>120</v>
      </c>
      <c r="C104" s="405">
        <v>667.71199999999999</v>
      </c>
      <c r="D104" s="327">
        <v>904.44200000000001</v>
      </c>
      <c r="E104" s="327">
        <v>718.24199999999996</v>
      </c>
      <c r="F104" s="327">
        <v>366.32499999999999</v>
      </c>
      <c r="G104" s="336">
        <v>645.19200000000001</v>
      </c>
      <c r="H104" s="327">
        <v>1734.9480000000001</v>
      </c>
      <c r="I104" s="333">
        <v>1530.9179999999999</v>
      </c>
    </row>
    <row r="105" spans="2:9" s="38" customFormat="1" ht="50.1" customHeight="1">
      <c r="B105" s="186" t="s">
        <v>122</v>
      </c>
      <c r="C105" s="136">
        <v>1.5629999999999999</v>
      </c>
      <c r="D105" s="187">
        <v>1.5629999999999999</v>
      </c>
      <c r="E105" s="187">
        <v>32.704000000000001</v>
      </c>
      <c r="F105" s="187">
        <v>37.475000000000001</v>
      </c>
      <c r="G105" s="187">
        <v>88.828999999999994</v>
      </c>
      <c r="H105" s="187">
        <v>193.72300000000001</v>
      </c>
      <c r="I105" s="158">
        <v>182.93700000000001</v>
      </c>
    </row>
    <row r="106" spans="2:9" s="38" customFormat="1" ht="50.1" customHeight="1">
      <c r="B106" s="186" t="s">
        <v>123</v>
      </c>
      <c r="C106" s="136">
        <v>71.185000000000002</v>
      </c>
      <c r="D106" s="187">
        <v>103.596</v>
      </c>
      <c r="E106" s="187">
        <v>31.673999999999999</v>
      </c>
      <c r="F106" s="187">
        <v>29.666</v>
      </c>
      <c r="G106" s="187">
        <v>45.558999999999997</v>
      </c>
      <c r="H106" s="187">
        <v>88.884</v>
      </c>
      <c r="I106" s="158">
        <v>76.831000000000003</v>
      </c>
    </row>
    <row r="107" spans="2:9" s="38" customFormat="1" ht="50.1" customHeight="1">
      <c r="B107" s="186" t="s">
        <v>125</v>
      </c>
      <c r="C107" s="146">
        <v>0</v>
      </c>
      <c r="D107" s="187">
        <v>0</v>
      </c>
      <c r="E107" s="187">
        <v>0</v>
      </c>
      <c r="F107" s="187">
        <v>5.9880000000000004</v>
      </c>
      <c r="G107" s="187">
        <v>6.76</v>
      </c>
      <c r="H107" s="187">
        <v>81.622</v>
      </c>
      <c r="I107" s="158">
        <v>76.257999999999996</v>
      </c>
    </row>
    <row r="108" spans="2:9" s="38" customFormat="1" ht="50.1" customHeight="1">
      <c r="B108" s="186" t="s">
        <v>127</v>
      </c>
      <c r="C108" s="136">
        <v>4.6509999999999998</v>
      </c>
      <c r="D108" s="187">
        <v>7.6029999999999998</v>
      </c>
      <c r="E108" s="187">
        <v>5.7709999999999999</v>
      </c>
      <c r="F108" s="187">
        <v>6.7779999999999996</v>
      </c>
      <c r="G108" s="187">
        <v>24.433</v>
      </c>
      <c r="H108" s="187">
        <v>275.01100000000002</v>
      </c>
      <c r="I108" s="158">
        <v>220.80699999999999</v>
      </c>
    </row>
    <row r="109" spans="2:9" s="38" customFormat="1" ht="50.1" customHeight="1">
      <c r="B109" s="186" t="s">
        <v>115</v>
      </c>
      <c r="C109" s="136">
        <v>578.64400000000001</v>
      </c>
      <c r="D109" s="187">
        <v>778.56500000000005</v>
      </c>
      <c r="E109" s="187">
        <v>643.78099999999995</v>
      </c>
      <c r="F109" s="187">
        <v>240.917</v>
      </c>
      <c r="G109" s="187">
        <v>367.86700000000002</v>
      </c>
      <c r="H109" s="187">
        <v>0</v>
      </c>
      <c r="I109" s="158">
        <v>0</v>
      </c>
    </row>
    <row r="110" spans="2:9" s="38" customFormat="1" ht="50.1" customHeight="1">
      <c r="B110" s="186" t="s">
        <v>304</v>
      </c>
      <c r="C110" s="136">
        <v>2.7839999999999998</v>
      </c>
      <c r="D110" s="187">
        <v>1.6839999999999999</v>
      </c>
      <c r="E110" s="187">
        <v>2.4329999999999998</v>
      </c>
      <c r="F110" s="187">
        <v>41.930999999999997</v>
      </c>
      <c r="G110" s="187">
        <v>9.4789999999999992</v>
      </c>
      <c r="H110" s="187">
        <v>24.468</v>
      </c>
      <c r="I110" s="158">
        <v>2.4729999999999999</v>
      </c>
    </row>
    <row r="111" spans="2:9" s="38" customFormat="1" ht="50.1" customHeight="1">
      <c r="B111" s="186" t="s">
        <v>305</v>
      </c>
      <c r="C111" s="136">
        <v>1.919</v>
      </c>
      <c r="D111" s="187">
        <v>2.7240000000000002</v>
      </c>
      <c r="E111" s="187">
        <v>1.88</v>
      </c>
      <c r="F111" s="187">
        <v>3.57</v>
      </c>
      <c r="G111" s="187">
        <v>3.1970000000000001</v>
      </c>
      <c r="H111" s="187">
        <v>2.722</v>
      </c>
      <c r="I111" s="158">
        <v>0</v>
      </c>
    </row>
    <row r="112" spans="2:9" s="38" customFormat="1" ht="50.1" customHeight="1">
      <c r="B112" s="188" t="s">
        <v>117</v>
      </c>
      <c r="C112" s="136">
        <v>6.9660000000000002</v>
      </c>
      <c r="D112" s="187">
        <v>8.7070000000000007</v>
      </c>
      <c r="E112" s="187">
        <v>1E-3</v>
      </c>
      <c r="F112" s="187">
        <v>0</v>
      </c>
      <c r="G112" s="187">
        <v>99.067999999999984</v>
      </c>
      <c r="H112" s="187">
        <v>1068.518</v>
      </c>
      <c r="I112" s="163">
        <v>971.61199999999997</v>
      </c>
    </row>
    <row r="113" spans="2:9" s="38" customFormat="1" ht="50.1" customHeight="1">
      <c r="B113" s="330" t="s">
        <v>0</v>
      </c>
      <c r="C113" s="330">
        <f>+C93+C104</f>
        <v>1633.4749999999999</v>
      </c>
      <c r="D113" s="331">
        <f>+D93+D104</f>
        <v>1856.154</v>
      </c>
      <c r="E113" s="331">
        <v>1253.076</v>
      </c>
      <c r="F113" s="331">
        <v>863.90300000000002</v>
      </c>
      <c r="G113" s="331">
        <v>1386.9649999999999</v>
      </c>
      <c r="H113" s="332">
        <v>3095.527</v>
      </c>
      <c r="I113" s="332">
        <v>2989.2649999999999</v>
      </c>
    </row>
    <row r="114" spans="2:9" ht="35.1" customHeight="1"/>
    <row r="115" spans="2:9" ht="35.1" customHeight="1">
      <c r="B115" s="442" t="s">
        <v>273</v>
      </c>
      <c r="C115" s="442"/>
      <c r="D115" s="471"/>
      <c r="E115" s="471"/>
      <c r="F115" s="471"/>
      <c r="G115" s="471"/>
      <c r="H115" s="471"/>
      <c r="I115" s="471"/>
    </row>
    <row r="116" spans="2:9" ht="35.1" customHeight="1">
      <c r="B116" s="116"/>
      <c r="C116" s="380"/>
      <c r="D116" s="116"/>
      <c r="E116" s="116"/>
      <c r="F116" s="116"/>
      <c r="G116" s="116"/>
      <c r="H116" s="116"/>
      <c r="I116" s="116"/>
    </row>
    <row r="117" spans="2:9" ht="35.1" customHeight="1">
      <c r="B117" s="117" t="s">
        <v>11</v>
      </c>
      <c r="C117" s="117"/>
      <c r="D117" s="117"/>
      <c r="E117" s="117"/>
      <c r="F117" s="117"/>
      <c r="G117" s="117"/>
      <c r="H117" s="487" t="s">
        <v>99</v>
      </c>
      <c r="I117" s="487"/>
    </row>
    <row r="118" spans="2:9" ht="35.1" customHeight="1"/>
    <row r="119" spans="2:9" ht="35.1" customHeight="1">
      <c r="B119" s="452" t="s">
        <v>143</v>
      </c>
      <c r="C119" s="452"/>
      <c r="D119" s="452"/>
      <c r="E119" s="452"/>
      <c r="F119" s="452"/>
      <c r="G119" s="452"/>
      <c r="H119" s="452"/>
      <c r="I119" s="452"/>
    </row>
    <row r="120" spans="2:9" ht="35.1" customHeight="1">
      <c r="H120" t="s">
        <v>11</v>
      </c>
      <c r="I120" s="258" t="s">
        <v>14</v>
      </c>
    </row>
    <row r="121" spans="2:9" ht="42.75" customHeight="1">
      <c r="B121" s="334" t="s">
        <v>131</v>
      </c>
      <c r="C121" s="408" t="s">
        <v>398</v>
      </c>
      <c r="D121" s="322" t="s">
        <v>393</v>
      </c>
      <c r="E121" s="322" t="s">
        <v>329</v>
      </c>
      <c r="F121" s="322" t="s">
        <v>318</v>
      </c>
      <c r="G121" s="322" t="s">
        <v>303</v>
      </c>
      <c r="H121" s="322" t="s">
        <v>228</v>
      </c>
      <c r="I121" s="322" t="s">
        <v>153</v>
      </c>
    </row>
    <row r="122" spans="2:9" s="38" customFormat="1" ht="50.1" customHeight="1">
      <c r="B122" s="337" t="s">
        <v>103</v>
      </c>
      <c r="C122" s="407">
        <v>88.772000000000006</v>
      </c>
      <c r="D122" s="327">
        <v>83.23</v>
      </c>
      <c r="E122" s="327">
        <v>76.369</v>
      </c>
      <c r="F122" s="327">
        <v>109.148</v>
      </c>
      <c r="G122" s="336">
        <v>74.876000000000019</v>
      </c>
      <c r="H122" s="336">
        <v>75.045000000000016</v>
      </c>
      <c r="I122" s="338">
        <v>79.864999999999995</v>
      </c>
    </row>
    <row r="123" spans="2:9" s="38" customFormat="1" ht="50.1" customHeight="1">
      <c r="B123" s="235" t="s">
        <v>104</v>
      </c>
      <c r="C123" s="406">
        <v>56.530999999999999</v>
      </c>
      <c r="D123" s="187">
        <v>58.534999999999997</v>
      </c>
      <c r="E123" s="187">
        <v>63.478999999999999</v>
      </c>
      <c r="F123" s="187">
        <v>100.605</v>
      </c>
      <c r="G123" s="187">
        <v>59.81</v>
      </c>
      <c r="H123" s="236">
        <v>52.697000000000003</v>
      </c>
      <c r="I123" s="192">
        <v>49.734999999999999</v>
      </c>
    </row>
    <row r="124" spans="2:9" s="38" customFormat="1" ht="50.1" customHeight="1">
      <c r="B124" s="235" t="s">
        <v>123</v>
      </c>
      <c r="C124" s="191">
        <v>0</v>
      </c>
      <c r="D124" s="187">
        <v>0</v>
      </c>
      <c r="E124" s="187">
        <v>0</v>
      </c>
      <c r="F124" s="187">
        <v>0.25600000000000001</v>
      </c>
      <c r="G124" s="187">
        <v>0</v>
      </c>
      <c r="H124" s="236">
        <v>0</v>
      </c>
      <c r="I124" s="192">
        <v>0</v>
      </c>
    </row>
    <row r="125" spans="2:9" s="38" customFormat="1" ht="50.1" customHeight="1">
      <c r="B125" s="235" t="s">
        <v>106</v>
      </c>
      <c r="C125" s="406">
        <v>0.5</v>
      </c>
      <c r="D125" s="187">
        <v>0.5</v>
      </c>
      <c r="E125" s="187">
        <v>0.996</v>
      </c>
      <c r="F125" s="187">
        <v>1.4</v>
      </c>
      <c r="G125" s="187">
        <v>9.9209999999999994</v>
      </c>
      <c r="H125" s="236">
        <v>10.401</v>
      </c>
      <c r="I125" s="192">
        <v>21.314</v>
      </c>
    </row>
    <row r="126" spans="2:9" s="38" customFormat="1" ht="50.1" customHeight="1">
      <c r="B126" s="235" t="s">
        <v>108</v>
      </c>
      <c r="C126" s="191">
        <v>0</v>
      </c>
      <c r="D126" s="187">
        <v>0</v>
      </c>
      <c r="E126" s="187">
        <v>0</v>
      </c>
      <c r="F126" s="187">
        <v>0</v>
      </c>
      <c r="G126" s="187">
        <v>0.33</v>
      </c>
      <c r="H126" s="236">
        <v>1.29</v>
      </c>
      <c r="I126" s="192">
        <v>1.29</v>
      </c>
    </row>
    <row r="127" spans="2:9" s="38" customFormat="1" ht="50.1" customHeight="1">
      <c r="B127" s="235" t="s">
        <v>110</v>
      </c>
      <c r="C127" s="191">
        <v>0</v>
      </c>
      <c r="D127" s="187">
        <v>0</v>
      </c>
      <c r="E127" s="187">
        <v>0</v>
      </c>
      <c r="F127" s="187">
        <v>0</v>
      </c>
      <c r="G127" s="187">
        <v>0</v>
      </c>
      <c r="H127" s="236">
        <v>0</v>
      </c>
      <c r="I127" s="192">
        <v>0</v>
      </c>
    </row>
    <row r="128" spans="2:9" s="38" customFormat="1" ht="50.1" customHeight="1">
      <c r="B128" s="235" t="s">
        <v>111</v>
      </c>
      <c r="C128" s="191">
        <v>0</v>
      </c>
      <c r="D128" s="187">
        <v>0</v>
      </c>
      <c r="E128" s="187">
        <v>0</v>
      </c>
      <c r="F128" s="187">
        <v>0</v>
      </c>
      <c r="G128" s="187">
        <v>0</v>
      </c>
      <c r="H128" s="236">
        <v>0</v>
      </c>
      <c r="I128" s="192">
        <v>0</v>
      </c>
    </row>
    <row r="129" spans="2:9" s="38" customFormat="1" ht="50.1" customHeight="1">
      <c r="B129" s="235" t="s">
        <v>113</v>
      </c>
      <c r="C129" s="191">
        <v>0</v>
      </c>
      <c r="D129" s="187">
        <v>0</v>
      </c>
      <c r="E129" s="187">
        <v>0</v>
      </c>
      <c r="F129" s="187">
        <v>0.77400000000000002</v>
      </c>
      <c r="G129" s="187">
        <v>0.93799999999999994</v>
      </c>
      <c r="H129" s="236">
        <v>4.4329999999999998</v>
      </c>
      <c r="I129" s="192">
        <v>0.12</v>
      </c>
    </row>
    <row r="130" spans="2:9" s="38" customFormat="1" ht="50.1" customHeight="1">
      <c r="B130" s="235" t="s">
        <v>127</v>
      </c>
      <c r="C130" s="191">
        <v>0.56000000000000005</v>
      </c>
      <c r="D130" s="187">
        <v>0.55000000000000004</v>
      </c>
      <c r="E130" s="187">
        <v>2.302</v>
      </c>
      <c r="F130" s="187">
        <v>0</v>
      </c>
      <c r="G130" s="187">
        <v>0</v>
      </c>
      <c r="H130" s="236">
        <v>0</v>
      </c>
      <c r="I130" s="192">
        <v>0</v>
      </c>
    </row>
    <row r="131" spans="2:9" s="38" customFormat="1" ht="50.1" customHeight="1">
      <c r="B131" s="186" t="s">
        <v>115</v>
      </c>
      <c r="C131" s="406">
        <v>29.637</v>
      </c>
      <c r="D131" s="187">
        <v>21.777000000000001</v>
      </c>
      <c r="E131" s="187">
        <v>9.4009999999999998</v>
      </c>
      <c r="F131" s="187">
        <v>1.98</v>
      </c>
      <c r="G131" s="187">
        <v>2.84</v>
      </c>
      <c r="H131" s="236">
        <v>3.51</v>
      </c>
      <c r="I131" s="192">
        <v>1.9750000000000001</v>
      </c>
    </row>
    <row r="132" spans="2:9" s="38" customFormat="1" ht="50.1" customHeight="1">
      <c r="B132" s="235" t="s">
        <v>117</v>
      </c>
      <c r="C132" s="406">
        <v>1.544</v>
      </c>
      <c r="D132" s="187">
        <v>1.8680000000000001</v>
      </c>
      <c r="E132" s="187">
        <v>0.1910000000000025</v>
      </c>
      <c r="F132" s="187">
        <v>4.3890000000000002</v>
      </c>
      <c r="G132" s="187">
        <v>1.0370000000000203</v>
      </c>
      <c r="H132" s="187">
        <v>2.7140000000000128</v>
      </c>
      <c r="I132" s="158">
        <v>5.4309999999999832</v>
      </c>
    </row>
    <row r="133" spans="2:9" s="38" customFormat="1" ht="50.1" customHeight="1">
      <c r="B133" s="339" t="s">
        <v>120</v>
      </c>
      <c r="C133" s="404">
        <v>82.558999999999997</v>
      </c>
      <c r="D133" s="327">
        <v>96.61</v>
      </c>
      <c r="E133" s="327">
        <v>99.281000000000006</v>
      </c>
      <c r="F133" s="327">
        <v>88.608000000000004</v>
      </c>
      <c r="G133" s="336">
        <v>91.721999999999994</v>
      </c>
      <c r="H133" s="336">
        <v>120.35599999999999</v>
      </c>
      <c r="I133" s="341">
        <v>97.45</v>
      </c>
    </row>
    <row r="134" spans="2:9" s="38" customFormat="1" ht="50.1" customHeight="1">
      <c r="B134" s="235" t="s">
        <v>122</v>
      </c>
      <c r="C134" s="406">
        <v>4.8179999999999996</v>
      </c>
      <c r="D134" s="187">
        <v>5.6420000000000003</v>
      </c>
      <c r="E134" s="187">
        <v>6.1109999999999998</v>
      </c>
      <c r="F134" s="187">
        <v>8.6039999999999992</v>
      </c>
      <c r="G134" s="187">
        <v>12.977</v>
      </c>
      <c r="H134" s="236">
        <v>42.573999999999998</v>
      </c>
      <c r="I134" s="192">
        <v>36.529000000000003</v>
      </c>
    </row>
    <row r="135" spans="2:9" s="38" customFormat="1" ht="50.1" customHeight="1">
      <c r="B135" s="235" t="s">
        <v>123</v>
      </c>
      <c r="C135" s="187">
        <v>0</v>
      </c>
      <c r="D135" s="187">
        <v>0</v>
      </c>
      <c r="E135" s="187">
        <v>0.61099999999999999</v>
      </c>
      <c r="F135" s="187">
        <v>0.37</v>
      </c>
      <c r="G135" s="187">
        <v>4.1980000000000004</v>
      </c>
      <c r="H135" s="236">
        <v>0.99099999999999999</v>
      </c>
      <c r="I135" s="192">
        <v>0.58899999999999997</v>
      </c>
    </row>
    <row r="136" spans="2:9" s="38" customFormat="1" ht="50.1" customHeight="1">
      <c r="B136" s="235" t="s">
        <v>125</v>
      </c>
      <c r="C136" s="406">
        <v>44.771000000000001</v>
      </c>
      <c r="D136" s="187">
        <v>60.851999999999997</v>
      </c>
      <c r="E136" s="187">
        <v>78.725999999999999</v>
      </c>
      <c r="F136" s="187">
        <v>70.444999999999993</v>
      </c>
      <c r="G136" s="187">
        <v>70.08</v>
      </c>
      <c r="H136" s="236">
        <v>59.744</v>
      </c>
      <c r="I136" s="192">
        <v>41.706000000000003</v>
      </c>
    </row>
    <row r="137" spans="2:9" s="38" customFormat="1" ht="50.1" customHeight="1">
      <c r="B137" s="235" t="s">
        <v>127</v>
      </c>
      <c r="C137" s="406">
        <v>4.1269999999999998</v>
      </c>
      <c r="D137" s="187">
        <v>2.0960000000000001</v>
      </c>
      <c r="E137" s="187">
        <v>0.47499999999999998</v>
      </c>
      <c r="F137" s="187">
        <v>1.266</v>
      </c>
      <c r="G137" s="187">
        <v>0</v>
      </c>
      <c r="H137" s="236">
        <v>0.93500000000000005</v>
      </c>
      <c r="I137" s="192">
        <v>0</v>
      </c>
    </row>
    <row r="138" spans="2:9" s="38" customFormat="1" ht="50.1" customHeight="1">
      <c r="B138" s="235" t="s">
        <v>115</v>
      </c>
      <c r="C138" s="406">
        <v>27.388999999999999</v>
      </c>
      <c r="D138" s="187">
        <v>0.755</v>
      </c>
      <c r="E138" s="187">
        <v>11.010999999999999</v>
      </c>
      <c r="F138" s="187">
        <v>3.0049999999999999</v>
      </c>
      <c r="G138" s="187">
        <v>0.89</v>
      </c>
      <c r="H138" s="236">
        <v>0</v>
      </c>
      <c r="I138" s="192">
        <v>0</v>
      </c>
    </row>
    <row r="139" spans="2:9" s="38" customFormat="1" ht="50.1" customHeight="1">
      <c r="B139" s="235" t="s">
        <v>304</v>
      </c>
      <c r="C139" s="406">
        <v>0.55400000000000005</v>
      </c>
      <c r="D139" s="187">
        <v>3.363</v>
      </c>
      <c r="E139" s="187">
        <v>2.347</v>
      </c>
      <c r="F139" s="187">
        <v>4.9180000000000001</v>
      </c>
      <c r="G139" s="187">
        <v>3.577</v>
      </c>
      <c r="H139" s="236">
        <v>7.6070000000000002</v>
      </c>
      <c r="I139" s="192">
        <v>12.657</v>
      </c>
    </row>
    <row r="140" spans="2:9" s="38" customFormat="1" ht="50.1" customHeight="1">
      <c r="B140" s="235" t="s">
        <v>305</v>
      </c>
      <c r="C140" s="191">
        <v>0</v>
      </c>
      <c r="D140" s="187">
        <v>0</v>
      </c>
      <c r="E140" s="187">
        <v>0</v>
      </c>
      <c r="F140" s="187">
        <v>0</v>
      </c>
      <c r="G140" s="187">
        <v>0</v>
      </c>
      <c r="H140" s="236">
        <v>0</v>
      </c>
      <c r="I140" s="192">
        <v>0</v>
      </c>
    </row>
    <row r="141" spans="2:9" s="38" customFormat="1" ht="50.1" customHeight="1">
      <c r="B141" s="235" t="s">
        <v>117</v>
      </c>
      <c r="C141" s="191">
        <v>0.9</v>
      </c>
      <c r="D141" s="187">
        <f>D133-SUM(D134:D140)</f>
        <v>23.902000000000001</v>
      </c>
      <c r="E141" s="187">
        <v>0</v>
      </c>
      <c r="F141" s="187">
        <v>0</v>
      </c>
      <c r="G141" s="187">
        <v>0</v>
      </c>
      <c r="H141" s="187">
        <v>8.5049999999999955</v>
      </c>
      <c r="I141" s="163">
        <v>5.9689999999999941</v>
      </c>
    </row>
    <row r="142" spans="2:9" s="38" customFormat="1" ht="50.1" customHeight="1">
      <c r="B142" s="340" t="s">
        <v>0</v>
      </c>
      <c r="C142" s="340">
        <f>+C122+C133</f>
        <v>171.33100000000002</v>
      </c>
      <c r="D142" s="331">
        <f>+D122+D133</f>
        <v>179.84</v>
      </c>
      <c r="E142" s="331">
        <v>175.65</v>
      </c>
      <c r="F142" s="331">
        <v>197.756</v>
      </c>
      <c r="G142" s="331">
        <v>166.59800000000001</v>
      </c>
      <c r="H142" s="331">
        <v>195.40100000000001</v>
      </c>
      <c r="I142" s="331">
        <v>177.315</v>
      </c>
    </row>
    <row r="143" spans="2:9" ht="35.1" customHeight="1">
      <c r="D143" s="60"/>
      <c r="E143" s="60"/>
      <c r="F143" s="61"/>
      <c r="G143" s="61"/>
      <c r="H143" s="61"/>
      <c r="I143" s="61"/>
    </row>
    <row r="144" spans="2:9" ht="35.1" customHeight="1">
      <c r="B144" s="483" t="s">
        <v>274</v>
      </c>
      <c r="C144" s="483"/>
      <c r="D144" s="484"/>
      <c r="E144" s="484"/>
      <c r="F144" s="484"/>
      <c r="G144" s="484"/>
      <c r="H144" s="484"/>
      <c r="I144" s="484"/>
    </row>
    <row r="145" spans="2:9" ht="35.1" customHeight="1">
      <c r="B145" s="134"/>
      <c r="C145" s="381"/>
      <c r="D145" s="134"/>
      <c r="E145" s="134"/>
      <c r="F145" s="134"/>
      <c r="G145" s="134"/>
      <c r="H145" s="134"/>
      <c r="I145" s="134"/>
    </row>
    <row r="146" spans="2:9" ht="35.1" customHeight="1">
      <c r="B146" s="134"/>
      <c r="C146" s="381"/>
      <c r="D146" s="134"/>
      <c r="E146" s="134"/>
      <c r="F146" s="134"/>
      <c r="G146" s="134"/>
      <c r="H146" s="216"/>
      <c r="I146" s="259" t="s">
        <v>69</v>
      </c>
    </row>
    <row r="147" spans="2:9" ht="35.1" customHeight="1">
      <c r="B147" t="s">
        <v>11</v>
      </c>
    </row>
    <row r="148" spans="2:9" ht="35.1" customHeight="1">
      <c r="B148" s="452" t="s">
        <v>143</v>
      </c>
      <c r="C148" s="452"/>
      <c r="D148" s="452"/>
      <c r="E148" s="452"/>
      <c r="F148" s="452"/>
      <c r="G148" s="452"/>
      <c r="H148" s="452"/>
      <c r="I148" s="452"/>
    </row>
    <row r="149" spans="2:9" ht="35.1" customHeight="1">
      <c r="H149" t="s">
        <v>11</v>
      </c>
      <c r="I149" s="258" t="s">
        <v>14</v>
      </c>
    </row>
    <row r="150" spans="2:9" s="38" customFormat="1" ht="50.1" customHeight="1">
      <c r="B150" s="321" t="s">
        <v>131</v>
      </c>
      <c r="C150" s="408" t="s">
        <v>398</v>
      </c>
      <c r="D150" s="322" t="s">
        <v>393</v>
      </c>
      <c r="E150" s="322" t="s">
        <v>329</v>
      </c>
      <c r="F150" s="322" t="s">
        <v>318</v>
      </c>
      <c r="G150" s="322" t="s">
        <v>303</v>
      </c>
      <c r="H150" s="323" t="s">
        <v>228</v>
      </c>
      <c r="I150" s="323" t="s">
        <v>153</v>
      </c>
    </row>
    <row r="151" spans="2:9" s="38" customFormat="1" ht="50.1" customHeight="1">
      <c r="B151" s="325" t="s">
        <v>103</v>
      </c>
      <c r="C151" s="404">
        <v>29.946000000000002</v>
      </c>
      <c r="D151" s="327">
        <f t="shared" ref="D151" si="0">D169-D160</f>
        <v>35.321000000000005</v>
      </c>
      <c r="E151" s="327">
        <v>24.173999999999999</v>
      </c>
      <c r="F151" s="327">
        <v>23.650000000000002</v>
      </c>
      <c r="G151" s="336">
        <v>26.795000000000002</v>
      </c>
      <c r="H151" s="327">
        <v>81.01600000000002</v>
      </c>
      <c r="I151" s="328">
        <v>69.584999999999994</v>
      </c>
    </row>
    <row r="152" spans="2:9" s="38" customFormat="1" ht="50.1" customHeight="1">
      <c r="B152" s="186" t="s">
        <v>104</v>
      </c>
      <c r="C152" s="187">
        <v>0</v>
      </c>
      <c r="D152" s="187">
        <v>0</v>
      </c>
      <c r="E152" s="187">
        <v>0</v>
      </c>
      <c r="F152" s="187">
        <v>0.05</v>
      </c>
      <c r="G152" s="187">
        <v>2.4260000000000002</v>
      </c>
      <c r="H152" s="187">
        <v>0</v>
      </c>
      <c r="I152" s="158">
        <v>0</v>
      </c>
    </row>
    <row r="153" spans="2:9" s="38" customFormat="1" ht="50.1" customHeight="1">
      <c r="B153" s="186" t="s">
        <v>106</v>
      </c>
      <c r="C153" s="187">
        <v>0</v>
      </c>
      <c r="D153" s="187">
        <v>0</v>
      </c>
      <c r="E153" s="187">
        <v>0</v>
      </c>
      <c r="F153" s="187">
        <v>0</v>
      </c>
      <c r="G153" s="187">
        <v>1.129</v>
      </c>
      <c r="H153" s="187">
        <v>8.0649999999999995</v>
      </c>
      <c r="I153" s="158">
        <v>4.492</v>
      </c>
    </row>
    <row r="154" spans="2:9" s="38" customFormat="1" ht="50.1" customHeight="1">
      <c r="B154" s="186" t="s">
        <v>108</v>
      </c>
      <c r="C154" s="187">
        <v>0</v>
      </c>
      <c r="D154" s="187">
        <v>0</v>
      </c>
      <c r="E154" s="187">
        <v>0</v>
      </c>
      <c r="F154" s="187">
        <v>0</v>
      </c>
      <c r="G154" s="187">
        <v>0</v>
      </c>
      <c r="H154" s="187">
        <v>0</v>
      </c>
      <c r="I154" s="158">
        <v>0</v>
      </c>
    </row>
    <row r="155" spans="2:9" s="38" customFormat="1" ht="50.1" customHeight="1">
      <c r="B155" s="186" t="s">
        <v>110</v>
      </c>
      <c r="C155" s="187">
        <v>0</v>
      </c>
      <c r="D155" s="187">
        <v>0</v>
      </c>
      <c r="E155" s="187">
        <v>0</v>
      </c>
      <c r="F155" s="187">
        <v>0</v>
      </c>
      <c r="G155" s="187">
        <v>0</v>
      </c>
      <c r="H155" s="187">
        <v>0</v>
      </c>
      <c r="I155" s="158">
        <v>0</v>
      </c>
    </row>
    <row r="156" spans="2:9" s="38" customFormat="1" ht="50.1" customHeight="1">
      <c r="B156" s="186" t="s">
        <v>111</v>
      </c>
      <c r="C156" s="187">
        <v>0</v>
      </c>
      <c r="D156" s="187">
        <v>0</v>
      </c>
      <c r="E156" s="187">
        <v>0</v>
      </c>
      <c r="F156" s="187">
        <v>0</v>
      </c>
      <c r="G156" s="187">
        <v>0</v>
      </c>
      <c r="H156" s="187">
        <v>0</v>
      </c>
      <c r="I156" s="158">
        <v>0</v>
      </c>
    </row>
    <row r="157" spans="2:9" s="38" customFormat="1" ht="50.1" customHeight="1">
      <c r="B157" s="186" t="s">
        <v>113</v>
      </c>
      <c r="C157" s="187">
        <v>0</v>
      </c>
      <c r="D157" s="187">
        <v>0</v>
      </c>
      <c r="E157" s="187">
        <v>0</v>
      </c>
      <c r="F157" s="187">
        <v>0</v>
      </c>
      <c r="G157" s="187">
        <v>0</v>
      </c>
      <c r="H157" s="187">
        <v>1.417</v>
      </c>
      <c r="I157" s="158">
        <v>0</v>
      </c>
    </row>
    <row r="158" spans="2:9" s="38" customFormat="1" ht="50.1" customHeight="1">
      <c r="B158" s="186" t="s">
        <v>115</v>
      </c>
      <c r="C158" s="136">
        <v>29.946000000000002</v>
      </c>
      <c r="D158" s="187">
        <v>0</v>
      </c>
      <c r="E158" s="187">
        <v>24.173999999999999</v>
      </c>
      <c r="F158" s="187">
        <v>23.599</v>
      </c>
      <c r="G158" s="187">
        <v>23.053000000000001</v>
      </c>
      <c r="H158" s="187">
        <v>39.465000000000003</v>
      </c>
      <c r="I158" s="158">
        <v>41.170999999999999</v>
      </c>
    </row>
    <row r="159" spans="2:9" s="38" customFormat="1" ht="50.1" customHeight="1">
      <c r="B159" s="186" t="s">
        <v>117</v>
      </c>
      <c r="C159" s="187">
        <v>0</v>
      </c>
      <c r="D159" s="187">
        <f>D151-SUM(D152:D158)</f>
        <v>35.321000000000005</v>
      </c>
      <c r="E159" s="187">
        <v>0</v>
      </c>
      <c r="F159" s="187">
        <v>0</v>
      </c>
      <c r="G159" s="187">
        <v>0.18700000000000117</v>
      </c>
      <c r="H159" s="187">
        <v>32.069000000000017</v>
      </c>
      <c r="I159" s="158">
        <v>23.921999999999997</v>
      </c>
    </row>
    <row r="160" spans="2:9" s="38" customFormat="1" ht="50.1" customHeight="1">
      <c r="B160" s="329" t="s">
        <v>120</v>
      </c>
      <c r="C160" s="410">
        <v>24.14</v>
      </c>
      <c r="D160" s="327">
        <v>43.134999999999998</v>
      </c>
      <c r="E160" s="327">
        <v>40.411999999999999</v>
      </c>
      <c r="F160" s="327">
        <v>28.41</v>
      </c>
      <c r="G160" s="336">
        <v>37.454999999999998</v>
      </c>
      <c r="H160" s="327">
        <v>58.54</v>
      </c>
      <c r="I160" s="333">
        <v>66.212000000000003</v>
      </c>
    </row>
    <row r="161" spans="2:9" s="38" customFormat="1" ht="50.1" customHeight="1">
      <c r="B161" s="186" t="s">
        <v>122</v>
      </c>
      <c r="C161" s="187">
        <v>0</v>
      </c>
      <c r="D161" s="187">
        <v>0</v>
      </c>
      <c r="E161" s="187">
        <v>0</v>
      </c>
      <c r="F161" s="187">
        <v>0.42499999999999999</v>
      </c>
      <c r="G161" s="187">
        <v>0.11700000000000001</v>
      </c>
      <c r="H161" s="187">
        <v>0.109</v>
      </c>
      <c r="I161" s="158">
        <v>0</v>
      </c>
    </row>
    <row r="162" spans="2:9" s="38" customFormat="1" ht="50.1" customHeight="1">
      <c r="B162" s="186" t="s">
        <v>123</v>
      </c>
      <c r="C162" s="187">
        <v>0</v>
      </c>
      <c r="D162" s="187">
        <v>0</v>
      </c>
      <c r="E162" s="187">
        <v>0</v>
      </c>
      <c r="F162" s="187">
        <v>0</v>
      </c>
      <c r="G162" s="187">
        <v>0</v>
      </c>
      <c r="H162" s="187">
        <v>0</v>
      </c>
      <c r="I162" s="158">
        <v>0</v>
      </c>
    </row>
    <row r="163" spans="2:9" s="38" customFormat="1" ht="50.1" customHeight="1">
      <c r="B163" s="186" t="s">
        <v>125</v>
      </c>
      <c r="C163" s="187">
        <v>0</v>
      </c>
      <c r="D163" s="187">
        <v>0</v>
      </c>
      <c r="E163" s="187">
        <v>0</v>
      </c>
      <c r="F163" s="187">
        <v>0</v>
      </c>
      <c r="G163" s="187">
        <v>0</v>
      </c>
      <c r="H163" s="187">
        <v>0.309</v>
      </c>
      <c r="I163" s="158">
        <v>0.5</v>
      </c>
    </row>
    <row r="164" spans="2:9" s="38" customFormat="1" ht="50.1" customHeight="1">
      <c r="B164" s="186" t="s">
        <v>127</v>
      </c>
      <c r="C164" s="187">
        <v>0</v>
      </c>
      <c r="D164" s="187">
        <v>0</v>
      </c>
      <c r="E164" s="187">
        <v>1.0149999999999999</v>
      </c>
      <c r="F164" s="187">
        <v>0</v>
      </c>
      <c r="G164" s="187">
        <v>0</v>
      </c>
      <c r="H164" s="187">
        <v>0</v>
      </c>
      <c r="I164" s="158">
        <v>0</v>
      </c>
    </row>
    <row r="165" spans="2:9" s="38" customFormat="1" ht="50.1" customHeight="1">
      <c r="B165" s="186" t="s">
        <v>115</v>
      </c>
      <c r="C165" s="146">
        <v>23.74</v>
      </c>
      <c r="D165" s="187">
        <v>0</v>
      </c>
      <c r="E165" s="187">
        <v>39.396999999999998</v>
      </c>
      <c r="F165" s="187">
        <v>27.984999999999999</v>
      </c>
      <c r="G165" s="187">
        <v>37.338000000000001</v>
      </c>
      <c r="H165" s="187">
        <v>0</v>
      </c>
      <c r="I165" s="158">
        <v>0</v>
      </c>
    </row>
    <row r="166" spans="2:9" s="38" customFormat="1" ht="50.1" customHeight="1">
      <c r="B166" s="186" t="s">
        <v>304</v>
      </c>
      <c r="C166" s="187">
        <v>0</v>
      </c>
      <c r="D166" s="187">
        <v>0</v>
      </c>
      <c r="E166" s="187">
        <v>0</v>
      </c>
      <c r="F166" s="187">
        <v>0</v>
      </c>
      <c r="G166" s="187">
        <v>0</v>
      </c>
      <c r="H166" s="187">
        <v>0</v>
      </c>
      <c r="I166" s="158">
        <v>0</v>
      </c>
    </row>
    <row r="167" spans="2:9" s="38" customFormat="1" ht="50.1" customHeight="1">
      <c r="B167" s="186" t="s">
        <v>305</v>
      </c>
      <c r="C167" s="187">
        <v>0</v>
      </c>
      <c r="D167" s="187">
        <v>0</v>
      </c>
      <c r="E167" s="187">
        <v>0</v>
      </c>
      <c r="F167" s="187">
        <v>0</v>
      </c>
      <c r="G167" s="187">
        <v>0</v>
      </c>
      <c r="H167" s="187">
        <v>0</v>
      </c>
      <c r="I167" s="158">
        <v>0</v>
      </c>
    </row>
    <row r="168" spans="2:9" s="38" customFormat="1" ht="50.1" customHeight="1">
      <c r="B168" s="186" t="s">
        <v>117</v>
      </c>
      <c r="C168" s="187">
        <v>0</v>
      </c>
      <c r="D168" s="187">
        <f>D160-SUM(D161:D167)</f>
        <v>43.134999999999998</v>
      </c>
      <c r="E168" s="187">
        <v>0</v>
      </c>
      <c r="F168" s="187">
        <v>0</v>
      </c>
      <c r="G168" s="187">
        <v>0</v>
      </c>
      <c r="H168" s="187">
        <v>58.122</v>
      </c>
      <c r="I168" s="163">
        <v>65.712000000000003</v>
      </c>
    </row>
    <row r="169" spans="2:9" s="38" customFormat="1" ht="50.1" customHeight="1">
      <c r="B169" s="330" t="s">
        <v>0</v>
      </c>
      <c r="C169" s="332">
        <f>+C160+C151</f>
        <v>54.085999999999999</v>
      </c>
      <c r="D169" s="331">
        <v>78.456000000000003</v>
      </c>
      <c r="E169" s="331">
        <v>64.585999999999999</v>
      </c>
      <c r="F169" s="331">
        <v>52.058999999999997</v>
      </c>
      <c r="G169" s="331">
        <v>64.25</v>
      </c>
      <c r="H169" s="332">
        <v>139.55600000000001</v>
      </c>
      <c r="I169" s="332">
        <v>135.797</v>
      </c>
    </row>
    <row r="170" spans="2:9" ht="35.1" customHeight="1"/>
    <row r="171" spans="2:9" ht="35.1" customHeight="1">
      <c r="B171" s="442" t="s">
        <v>275</v>
      </c>
      <c r="C171" s="442"/>
      <c r="D171" s="471"/>
      <c r="E171" s="471"/>
      <c r="F171" s="471"/>
      <c r="G171" s="471"/>
      <c r="H171" s="471"/>
      <c r="I171" s="471"/>
    </row>
    <row r="172" spans="2:9" ht="35.1" customHeight="1">
      <c r="B172" s="116"/>
      <c r="C172" s="380"/>
      <c r="D172" s="116"/>
      <c r="E172" s="116"/>
      <c r="F172" s="116"/>
      <c r="G172" s="116"/>
      <c r="H172" s="116"/>
      <c r="I172" s="116"/>
    </row>
    <row r="173" spans="2:9" ht="35.1" customHeight="1">
      <c r="B173" s="116"/>
      <c r="C173" s="380"/>
      <c r="D173" s="116"/>
      <c r="E173" s="116"/>
      <c r="F173" s="116"/>
      <c r="G173" s="116"/>
      <c r="H173" s="263"/>
      <c r="I173" s="259" t="s">
        <v>53</v>
      </c>
    </row>
    <row r="174" spans="2:9" ht="35.1" customHeight="1">
      <c r="B174" t="s">
        <v>11</v>
      </c>
    </row>
    <row r="175" spans="2:9" ht="35.1" customHeight="1">
      <c r="B175" s="452" t="s">
        <v>143</v>
      </c>
      <c r="C175" s="452"/>
      <c r="D175" s="452"/>
      <c r="E175" s="452"/>
      <c r="F175" s="452"/>
      <c r="G175" s="452"/>
      <c r="H175" s="452"/>
      <c r="I175" s="452"/>
    </row>
    <row r="176" spans="2:9" ht="35.1" customHeight="1">
      <c r="H176" t="s">
        <v>11</v>
      </c>
      <c r="I176" s="258" t="s">
        <v>14</v>
      </c>
    </row>
    <row r="177" spans="2:9" s="38" customFormat="1" ht="50.1" customHeight="1">
      <c r="B177" s="321" t="s">
        <v>131</v>
      </c>
      <c r="C177" s="408" t="s">
        <v>398</v>
      </c>
      <c r="D177" s="322" t="s">
        <v>393</v>
      </c>
      <c r="E177" s="322" t="s">
        <v>329</v>
      </c>
      <c r="F177" s="322" t="s">
        <v>318</v>
      </c>
      <c r="G177" s="322" t="s">
        <v>303</v>
      </c>
      <c r="H177" s="323" t="s">
        <v>228</v>
      </c>
      <c r="I177" s="323" t="s">
        <v>153</v>
      </c>
    </row>
    <row r="178" spans="2:9" s="38" customFormat="1" ht="50.1" customHeight="1">
      <c r="B178" s="325" t="s">
        <v>103</v>
      </c>
      <c r="C178" s="327">
        <f t="shared" ref="C178:D178" si="1">C195-C187</f>
        <v>0</v>
      </c>
      <c r="D178" s="327">
        <f t="shared" si="1"/>
        <v>0</v>
      </c>
      <c r="E178" s="327">
        <v>0</v>
      </c>
      <c r="F178" s="327">
        <v>0</v>
      </c>
      <c r="G178" s="336">
        <v>0</v>
      </c>
      <c r="H178" s="327">
        <v>0.34599999999999997</v>
      </c>
      <c r="I178" s="328">
        <v>0</v>
      </c>
    </row>
    <row r="179" spans="2:9" s="38" customFormat="1" ht="50.1" customHeight="1">
      <c r="B179" s="186" t="s">
        <v>104</v>
      </c>
      <c r="C179" s="187">
        <v>0</v>
      </c>
      <c r="D179" s="187">
        <v>0</v>
      </c>
      <c r="E179" s="187">
        <v>0</v>
      </c>
      <c r="F179" s="187">
        <v>0</v>
      </c>
      <c r="G179" s="187">
        <v>0</v>
      </c>
      <c r="H179" s="187">
        <v>0</v>
      </c>
      <c r="I179" s="158">
        <v>0</v>
      </c>
    </row>
    <row r="180" spans="2:9" s="38" customFormat="1" ht="50.1" customHeight="1">
      <c r="B180" s="186" t="s">
        <v>106</v>
      </c>
      <c r="C180" s="187">
        <v>0</v>
      </c>
      <c r="D180" s="187">
        <v>0</v>
      </c>
      <c r="E180" s="187">
        <v>0</v>
      </c>
      <c r="F180" s="187">
        <v>0</v>
      </c>
      <c r="G180" s="187">
        <v>0</v>
      </c>
      <c r="H180" s="187">
        <v>0.34599999999999997</v>
      </c>
      <c r="I180" s="158">
        <v>0</v>
      </c>
    </row>
    <row r="181" spans="2:9" s="38" customFormat="1" ht="50.1" customHeight="1">
      <c r="B181" s="186" t="s">
        <v>108</v>
      </c>
      <c r="C181" s="187">
        <v>0</v>
      </c>
      <c r="D181" s="187">
        <v>0</v>
      </c>
      <c r="E181" s="187">
        <v>0</v>
      </c>
      <c r="F181" s="187">
        <v>0</v>
      </c>
      <c r="G181" s="187">
        <v>0</v>
      </c>
      <c r="H181" s="187">
        <v>0</v>
      </c>
      <c r="I181" s="158">
        <v>0</v>
      </c>
    </row>
    <row r="182" spans="2:9" s="38" customFormat="1" ht="50.1" customHeight="1">
      <c r="B182" s="186" t="s">
        <v>110</v>
      </c>
      <c r="C182" s="187">
        <v>0</v>
      </c>
      <c r="D182" s="187">
        <v>0</v>
      </c>
      <c r="E182" s="187">
        <v>0</v>
      </c>
      <c r="F182" s="187">
        <v>0</v>
      </c>
      <c r="G182" s="187">
        <v>0</v>
      </c>
      <c r="H182" s="187">
        <v>0</v>
      </c>
      <c r="I182" s="158">
        <v>0</v>
      </c>
    </row>
    <row r="183" spans="2:9" s="38" customFormat="1" ht="50.1" customHeight="1">
      <c r="B183" s="186" t="s">
        <v>111</v>
      </c>
      <c r="C183" s="187">
        <v>0</v>
      </c>
      <c r="D183" s="187">
        <v>0</v>
      </c>
      <c r="E183" s="187">
        <v>0</v>
      </c>
      <c r="F183" s="187">
        <v>0</v>
      </c>
      <c r="G183" s="187">
        <v>0</v>
      </c>
      <c r="H183" s="187">
        <v>0</v>
      </c>
      <c r="I183" s="158">
        <v>0</v>
      </c>
    </row>
    <row r="184" spans="2:9" s="38" customFormat="1" ht="50.1" customHeight="1">
      <c r="B184" s="186" t="s">
        <v>113</v>
      </c>
      <c r="C184" s="187">
        <v>0</v>
      </c>
      <c r="D184" s="187">
        <v>0</v>
      </c>
      <c r="E184" s="187">
        <v>0</v>
      </c>
      <c r="F184" s="187">
        <v>0</v>
      </c>
      <c r="G184" s="187">
        <v>0</v>
      </c>
      <c r="H184" s="187">
        <v>0</v>
      </c>
      <c r="I184" s="158">
        <v>0</v>
      </c>
    </row>
    <row r="185" spans="2:9" s="38" customFormat="1" ht="50.1" customHeight="1">
      <c r="B185" s="186" t="s">
        <v>115</v>
      </c>
      <c r="C185" s="187">
        <v>0</v>
      </c>
      <c r="D185" s="187">
        <v>0</v>
      </c>
      <c r="E185" s="187">
        <v>0</v>
      </c>
      <c r="F185" s="187">
        <v>0</v>
      </c>
      <c r="G185" s="187">
        <v>0</v>
      </c>
      <c r="H185" s="187">
        <v>0</v>
      </c>
      <c r="I185" s="158">
        <v>0</v>
      </c>
    </row>
    <row r="186" spans="2:9" s="38" customFormat="1" ht="50.1" customHeight="1">
      <c r="B186" s="186" t="s">
        <v>117</v>
      </c>
      <c r="C186" s="187">
        <f>C178-SUM(C179:C185)</f>
        <v>0</v>
      </c>
      <c r="D186" s="187">
        <f>D178-SUM(D179:D185)</f>
        <v>0</v>
      </c>
      <c r="E186" s="187">
        <v>0</v>
      </c>
      <c r="F186" s="187">
        <v>0</v>
      </c>
      <c r="G186" s="187">
        <v>0</v>
      </c>
      <c r="H186" s="187">
        <v>0</v>
      </c>
      <c r="I186" s="158">
        <v>0</v>
      </c>
    </row>
    <row r="187" spans="2:9" s="38" customFormat="1" ht="50.1" customHeight="1">
      <c r="B187" s="342" t="s">
        <v>120</v>
      </c>
      <c r="C187" s="324">
        <v>0</v>
      </c>
      <c r="D187" s="324">
        <v>0</v>
      </c>
      <c r="E187" s="324">
        <v>0</v>
      </c>
      <c r="F187" s="324">
        <v>0</v>
      </c>
      <c r="G187" s="335">
        <v>0</v>
      </c>
      <c r="H187" s="324">
        <v>0</v>
      </c>
      <c r="I187" s="343">
        <v>0</v>
      </c>
    </row>
    <row r="188" spans="2:9" s="38" customFormat="1" ht="50.1" customHeight="1">
      <c r="B188" s="186" t="s">
        <v>122</v>
      </c>
      <c r="C188" s="187">
        <v>0</v>
      </c>
      <c r="D188" s="187">
        <v>0</v>
      </c>
      <c r="E188" s="187">
        <v>0</v>
      </c>
      <c r="F188" s="187">
        <v>0</v>
      </c>
      <c r="G188" s="187">
        <v>0</v>
      </c>
      <c r="H188" s="187">
        <v>0</v>
      </c>
      <c r="I188" s="158">
        <v>0</v>
      </c>
    </row>
    <row r="189" spans="2:9" s="38" customFormat="1" ht="50.1" customHeight="1">
      <c r="B189" s="186" t="s">
        <v>123</v>
      </c>
      <c r="C189" s="187">
        <v>0</v>
      </c>
      <c r="D189" s="187">
        <v>0</v>
      </c>
      <c r="E189" s="187">
        <v>0</v>
      </c>
      <c r="F189" s="187">
        <v>0</v>
      </c>
      <c r="G189" s="187">
        <v>0</v>
      </c>
      <c r="H189" s="187">
        <v>0</v>
      </c>
      <c r="I189" s="158">
        <v>0</v>
      </c>
    </row>
    <row r="190" spans="2:9" s="38" customFormat="1" ht="50.1" customHeight="1">
      <c r="B190" s="186" t="s">
        <v>125</v>
      </c>
      <c r="C190" s="187">
        <v>0</v>
      </c>
      <c r="D190" s="187">
        <v>0</v>
      </c>
      <c r="E190" s="187">
        <v>0</v>
      </c>
      <c r="F190" s="187">
        <v>0</v>
      </c>
      <c r="G190" s="187">
        <v>0</v>
      </c>
      <c r="H190" s="187">
        <v>0</v>
      </c>
      <c r="I190" s="158">
        <v>0</v>
      </c>
    </row>
    <row r="191" spans="2:9" s="38" customFormat="1" ht="50.1" customHeight="1">
      <c r="B191" s="186" t="s">
        <v>127</v>
      </c>
      <c r="C191" s="187">
        <v>0</v>
      </c>
      <c r="D191" s="187">
        <v>0</v>
      </c>
      <c r="E191" s="187">
        <v>0</v>
      </c>
      <c r="F191" s="187">
        <v>0</v>
      </c>
      <c r="G191" s="187">
        <v>0</v>
      </c>
      <c r="H191" s="187">
        <v>0</v>
      </c>
      <c r="I191" s="158">
        <v>0</v>
      </c>
    </row>
    <row r="192" spans="2:9" s="38" customFormat="1" ht="50.1" customHeight="1">
      <c r="B192" s="186" t="s">
        <v>304</v>
      </c>
      <c r="C192" s="187">
        <v>0</v>
      </c>
      <c r="D192" s="187">
        <v>0</v>
      </c>
      <c r="E192" s="187">
        <v>0</v>
      </c>
      <c r="F192" s="187">
        <v>0</v>
      </c>
      <c r="G192" s="187">
        <v>0</v>
      </c>
      <c r="H192" s="187">
        <v>0</v>
      </c>
      <c r="I192" s="158">
        <v>0</v>
      </c>
    </row>
    <row r="193" spans="2:9" s="38" customFormat="1" ht="50.1" customHeight="1">
      <c r="B193" s="186" t="s">
        <v>305</v>
      </c>
      <c r="C193" s="187">
        <v>0</v>
      </c>
      <c r="D193" s="187">
        <v>0</v>
      </c>
      <c r="E193" s="187">
        <v>0</v>
      </c>
      <c r="F193" s="187">
        <v>0</v>
      </c>
      <c r="G193" s="187">
        <v>0</v>
      </c>
      <c r="H193" s="187">
        <v>0</v>
      </c>
      <c r="I193" s="158">
        <v>0</v>
      </c>
    </row>
    <row r="194" spans="2:9" s="38" customFormat="1" ht="50.1" customHeight="1">
      <c r="B194" s="188" t="s">
        <v>117</v>
      </c>
      <c r="C194" s="187">
        <f>C187-SUM(C188:C193)</f>
        <v>0</v>
      </c>
      <c r="D194" s="187">
        <f>D187-SUM(D188:D193)</f>
        <v>0</v>
      </c>
      <c r="E194" s="187">
        <v>0</v>
      </c>
      <c r="F194" s="187">
        <v>0</v>
      </c>
      <c r="G194" s="187">
        <v>0</v>
      </c>
      <c r="H194" s="187">
        <v>0</v>
      </c>
      <c r="I194" s="163">
        <v>0</v>
      </c>
    </row>
    <row r="195" spans="2:9" s="38" customFormat="1" ht="50.1" customHeight="1">
      <c r="B195" s="330" t="s">
        <v>0</v>
      </c>
      <c r="C195" s="331">
        <v>0</v>
      </c>
      <c r="D195" s="331">
        <v>0</v>
      </c>
      <c r="E195" s="331">
        <v>0</v>
      </c>
      <c r="F195" s="331">
        <v>0</v>
      </c>
      <c r="G195" s="331">
        <v>0</v>
      </c>
      <c r="H195" s="332">
        <v>0.34599999999999997</v>
      </c>
      <c r="I195" s="332">
        <v>0</v>
      </c>
    </row>
    <row r="196" spans="2:9" ht="24.95" customHeight="1"/>
    <row r="197" spans="2:9" ht="24.95" customHeight="1"/>
    <row r="198" spans="2:9" ht="24.95" customHeight="1"/>
    <row r="199" spans="2:9" ht="24.95" customHeight="1"/>
    <row r="200" spans="2:9" ht="24.95" customHeight="1"/>
    <row r="201" spans="2:9" ht="24.95" customHeight="1"/>
    <row r="202" spans="2:9" ht="24.95" customHeight="1"/>
    <row r="203" spans="2:9" ht="24.95" customHeight="1"/>
  </sheetData>
  <mergeCells count="16">
    <mergeCell ref="B175:I175"/>
    <mergeCell ref="B1:I1"/>
    <mergeCell ref="B5:I5"/>
    <mergeCell ref="B30:I30"/>
    <mergeCell ref="B33:I33"/>
    <mergeCell ref="B61:I61"/>
    <mergeCell ref="B90:I90"/>
    <mergeCell ref="B115:I115"/>
    <mergeCell ref="B119:I119"/>
    <mergeCell ref="B144:I144"/>
    <mergeCell ref="B148:I148"/>
    <mergeCell ref="H117:I117"/>
    <mergeCell ref="B86:I86"/>
    <mergeCell ref="B57:I57"/>
    <mergeCell ref="B58:I58"/>
    <mergeCell ref="B171:I171"/>
  </mergeCells>
  <phoneticPr fontId="2" type="noConversion"/>
  <pageMargins left="1.47" right="0.76" top="1" bottom="1" header="0.5" footer="0.5"/>
  <pageSetup scale="50" orientation="portrait" r:id="rId1"/>
  <headerFooter alignWithMargins="0"/>
  <rowBreaks count="7" manualBreakCount="7">
    <brk id="29" max="16383" man="1"/>
    <brk id="57" max="9" man="1"/>
    <brk id="85" max="16383" man="1"/>
    <brk id="114" max="16383" man="1"/>
    <brk id="143" max="16383" man="1"/>
    <brk id="170" max="16383" man="1"/>
    <brk id="196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55"/>
  <sheetViews>
    <sheetView view="pageBreakPreview" topLeftCell="H1" workbookViewId="0">
      <selection activeCell="H1" sqref="H1"/>
    </sheetView>
  </sheetViews>
  <sheetFormatPr defaultRowHeight="12.75"/>
  <cols>
    <col min="1" max="1" width="19" hidden="1" customWidth="1"/>
    <col min="2" max="6" width="13.7109375" hidden="1" customWidth="1"/>
    <col min="7" max="7" width="14" hidden="1" customWidth="1"/>
    <col min="8" max="8" width="9.42578125" customWidth="1"/>
    <col min="9" max="9" width="19.28515625" customWidth="1"/>
    <col min="10" max="10" width="17.5703125" customWidth="1"/>
    <col min="11" max="11" width="18.42578125" customWidth="1"/>
    <col min="12" max="12" width="17.140625" customWidth="1"/>
    <col min="13" max="13" width="16.7109375" customWidth="1"/>
    <col min="14" max="14" width="17" customWidth="1"/>
    <col min="15" max="15" width="16" customWidth="1"/>
    <col min="16" max="16" width="3.7109375" customWidth="1"/>
    <col min="17" max="17" width="19.85546875" customWidth="1"/>
    <col min="18" max="18" width="16.5703125" customWidth="1"/>
    <col min="19" max="19" width="17.140625" customWidth="1"/>
    <col min="20" max="20" width="14.7109375" customWidth="1"/>
    <col min="21" max="21" width="14.28515625" customWidth="1"/>
    <col min="22" max="22" width="17.28515625" customWidth="1"/>
  </cols>
  <sheetData>
    <row r="1" spans="1:17" ht="35.1" customHeight="1">
      <c r="A1" s="490"/>
      <c r="B1" s="491"/>
      <c r="C1" s="491"/>
      <c r="D1" s="491"/>
      <c r="E1" s="491"/>
      <c r="F1" s="491"/>
      <c r="G1" s="29"/>
      <c r="H1" s="29"/>
      <c r="I1" s="442" t="s">
        <v>276</v>
      </c>
      <c r="J1" s="442"/>
      <c r="K1" s="442"/>
      <c r="L1" s="442"/>
      <c r="M1" s="442"/>
      <c r="N1" s="442"/>
      <c r="O1" s="442"/>
    </row>
    <row r="2" spans="1:17" ht="35.1" customHeight="1">
      <c r="A2" s="59"/>
      <c r="B2" s="42"/>
      <c r="C2" s="42"/>
      <c r="D2" s="42"/>
      <c r="E2" s="42"/>
      <c r="F2" s="42"/>
      <c r="G2" s="29"/>
      <c r="H2" s="29"/>
      <c r="I2" s="116"/>
      <c r="J2" s="21"/>
      <c r="K2" s="21"/>
      <c r="L2" s="21"/>
      <c r="M2" s="21"/>
      <c r="N2" s="21"/>
      <c r="O2" s="21"/>
    </row>
    <row r="3" spans="1:17" ht="35.1" customHeight="1">
      <c r="A3" s="36"/>
      <c r="B3" s="36"/>
      <c r="C3" s="36"/>
      <c r="D3" s="36"/>
      <c r="E3" s="36"/>
      <c r="F3" s="40"/>
      <c r="G3" s="29"/>
      <c r="H3" s="29"/>
      <c r="I3" s="118" t="s">
        <v>79</v>
      </c>
      <c r="J3" s="117"/>
      <c r="K3" s="117"/>
      <c r="L3" s="117"/>
      <c r="M3" s="117"/>
      <c r="N3" s="117"/>
      <c r="O3" s="119" t="s">
        <v>29</v>
      </c>
    </row>
    <row r="4" spans="1:17" ht="35.1" customHeight="1">
      <c r="A4" s="44"/>
      <c r="B4" s="44"/>
      <c r="C4" s="44"/>
      <c r="D4" s="44"/>
      <c r="E4" s="44"/>
      <c r="F4" s="58"/>
      <c r="O4" s="18"/>
    </row>
    <row r="5" spans="1:17" ht="35.1" customHeight="1">
      <c r="A5" s="492"/>
      <c r="B5" s="492"/>
      <c r="C5" s="492"/>
      <c r="D5" s="492"/>
      <c r="E5" s="492"/>
      <c r="F5" s="492"/>
      <c r="I5" s="452" t="s">
        <v>38</v>
      </c>
      <c r="J5" s="452"/>
      <c r="K5" s="452"/>
      <c r="L5" s="452"/>
      <c r="M5" s="452"/>
      <c r="N5" s="452"/>
      <c r="O5" s="452"/>
    </row>
    <row r="6" spans="1:17" ht="29.25" customHeight="1">
      <c r="A6" s="44"/>
      <c r="B6" s="44"/>
      <c r="C6" s="44"/>
      <c r="D6" s="44"/>
      <c r="E6" s="44"/>
      <c r="F6" s="86"/>
      <c r="O6" s="10" t="s">
        <v>190</v>
      </c>
    </row>
    <row r="7" spans="1:17" ht="24.95" customHeight="1">
      <c r="A7" s="49"/>
      <c r="B7" s="34"/>
      <c r="C7" s="34"/>
      <c r="D7" s="34"/>
      <c r="E7" s="89"/>
      <c r="F7" s="34"/>
      <c r="G7" s="33"/>
      <c r="H7" s="33"/>
      <c r="I7" s="497" t="s">
        <v>12</v>
      </c>
      <c r="J7" s="494" t="s">
        <v>325</v>
      </c>
      <c r="K7" s="494" t="s">
        <v>307</v>
      </c>
      <c r="L7" s="494" t="s">
        <v>306</v>
      </c>
      <c r="M7" s="494" t="s">
        <v>162</v>
      </c>
      <c r="N7" s="494" t="s">
        <v>163</v>
      </c>
      <c r="O7" s="494" t="s">
        <v>0</v>
      </c>
    </row>
    <row r="8" spans="1:17" ht="24.95" customHeight="1">
      <c r="A8" s="34"/>
      <c r="B8" s="89"/>
      <c r="C8" s="89"/>
      <c r="D8" s="34"/>
      <c r="E8" s="34"/>
      <c r="F8" s="34"/>
      <c r="G8" s="33"/>
      <c r="H8" s="33"/>
      <c r="I8" s="498"/>
      <c r="J8" s="495"/>
      <c r="K8" s="495"/>
      <c r="L8" s="500"/>
      <c r="M8" s="500"/>
      <c r="N8" s="495"/>
      <c r="O8" s="495"/>
    </row>
    <row r="9" spans="1:17" ht="30" customHeight="1">
      <c r="A9" s="49"/>
      <c r="B9" s="49"/>
      <c r="C9" s="49"/>
      <c r="D9" s="49"/>
      <c r="E9" s="34"/>
      <c r="F9" s="34"/>
      <c r="G9" s="33"/>
      <c r="H9" s="33"/>
      <c r="I9" s="499"/>
      <c r="J9" s="496"/>
      <c r="K9" s="496"/>
      <c r="L9" s="501"/>
      <c r="M9" s="501"/>
      <c r="N9" s="496"/>
      <c r="O9" s="496"/>
    </row>
    <row r="10" spans="1:17" ht="50.1" customHeight="1">
      <c r="A10" s="88"/>
      <c r="B10" s="24"/>
      <c r="C10" s="24"/>
      <c r="D10" s="24"/>
      <c r="E10" s="24"/>
      <c r="F10" s="24"/>
      <c r="G10" s="25"/>
      <c r="H10" s="24"/>
      <c r="I10" s="190" t="s">
        <v>26</v>
      </c>
      <c r="J10" s="425">
        <f t="shared" ref="J10:J19" si="0">+J32+J54+J76+J98+J120+J142</f>
        <v>406.12599999999998</v>
      </c>
      <c r="K10" s="425">
        <v>50508.043999999994</v>
      </c>
      <c r="L10" s="425">
        <v>17077.918999999998</v>
      </c>
      <c r="M10" s="425">
        <v>6510.2179999999998</v>
      </c>
      <c r="N10" s="425">
        <v>3178.1240000000003</v>
      </c>
      <c r="O10" s="426">
        <v>77680.430999999997</v>
      </c>
      <c r="Q10" s="47"/>
    </row>
    <row r="11" spans="1:17" ht="50.1" customHeight="1">
      <c r="A11" s="39"/>
      <c r="B11" s="24"/>
      <c r="C11" s="24"/>
      <c r="D11" s="24"/>
      <c r="E11" s="24"/>
      <c r="F11" s="24"/>
      <c r="G11" s="25"/>
      <c r="H11" s="24"/>
      <c r="I11" s="190" t="s">
        <v>74</v>
      </c>
      <c r="J11" s="425">
        <f t="shared" si="0"/>
        <v>447.96699999999998</v>
      </c>
      <c r="K11" s="425">
        <v>45716.392999999989</v>
      </c>
      <c r="L11" s="425">
        <v>15009.222999999998</v>
      </c>
      <c r="M11" s="425">
        <v>5630.9250000000002</v>
      </c>
      <c r="N11" s="425">
        <v>2756.8670000000002</v>
      </c>
      <c r="O11" s="426">
        <v>69561.375000000015</v>
      </c>
      <c r="Q11" s="47"/>
    </row>
    <row r="12" spans="1:17" ht="50.1" customHeight="1">
      <c r="A12" s="39"/>
      <c r="B12" s="24"/>
      <c r="C12" s="24"/>
      <c r="D12" s="24"/>
      <c r="E12" s="24"/>
      <c r="F12" s="24"/>
      <c r="G12" s="25"/>
      <c r="H12" s="24"/>
      <c r="I12" s="190" t="s">
        <v>86</v>
      </c>
      <c r="J12" s="425">
        <f t="shared" si="0"/>
        <v>233.47600000000006</v>
      </c>
      <c r="K12" s="425">
        <v>43473.712</v>
      </c>
      <c r="L12" s="425">
        <v>14359.275</v>
      </c>
      <c r="M12" s="425">
        <v>5140.9160000000002</v>
      </c>
      <c r="N12" s="425">
        <v>2244.4090000000001</v>
      </c>
      <c r="O12" s="426">
        <v>65451.787999999993</v>
      </c>
      <c r="Q12" s="47"/>
    </row>
    <row r="13" spans="1:17" ht="50.1" customHeight="1">
      <c r="A13" s="39"/>
      <c r="B13" s="24"/>
      <c r="C13" s="24"/>
      <c r="D13" s="24"/>
      <c r="E13" s="24"/>
      <c r="F13" s="24"/>
      <c r="G13" s="25"/>
      <c r="H13" s="24"/>
      <c r="I13" s="190" t="s">
        <v>88</v>
      </c>
      <c r="J13" s="425">
        <f t="shared" si="0"/>
        <v>70.638000000000005</v>
      </c>
      <c r="K13" s="425">
        <v>44054.811999999998</v>
      </c>
      <c r="L13" s="425">
        <v>13492.022000000001</v>
      </c>
      <c r="M13" s="425">
        <v>4692.5829999999996</v>
      </c>
      <c r="N13" s="425">
        <v>1822.704</v>
      </c>
      <c r="O13" s="426">
        <v>64132.759000000005</v>
      </c>
      <c r="Q13" s="47"/>
    </row>
    <row r="14" spans="1:17" ht="50.1" customHeight="1">
      <c r="A14" s="39"/>
      <c r="B14" s="24"/>
      <c r="C14" s="24"/>
      <c r="D14" s="24"/>
      <c r="E14" s="24"/>
      <c r="F14" s="24"/>
      <c r="G14" s="25"/>
      <c r="H14" s="24"/>
      <c r="I14" s="190" t="s">
        <v>89</v>
      </c>
      <c r="J14" s="425">
        <f t="shared" si="0"/>
        <v>28.795999999999999</v>
      </c>
      <c r="K14" s="425">
        <v>50477.043000000005</v>
      </c>
      <c r="L14" s="425">
        <v>14068.678</v>
      </c>
      <c r="M14" s="425">
        <v>4827.9420000000009</v>
      </c>
      <c r="N14" s="425">
        <v>1704.248</v>
      </c>
      <c r="O14" s="426">
        <v>71106.706999999995</v>
      </c>
      <c r="Q14" s="47"/>
    </row>
    <row r="15" spans="1:17" ht="50.1" customHeight="1">
      <c r="A15" s="39"/>
      <c r="B15" s="24"/>
      <c r="C15" s="24"/>
      <c r="D15" s="24"/>
      <c r="E15" s="24"/>
      <c r="F15" s="24"/>
      <c r="G15" s="25"/>
      <c r="H15" s="24"/>
      <c r="I15" s="190" t="s">
        <v>153</v>
      </c>
      <c r="J15" s="425">
        <f t="shared" si="0"/>
        <v>6.6959999999999997</v>
      </c>
      <c r="K15" s="425">
        <v>59611.363999999994</v>
      </c>
      <c r="L15" s="425">
        <v>15682.018000000002</v>
      </c>
      <c r="M15" s="425">
        <v>4892.6310000000003</v>
      </c>
      <c r="N15" s="425">
        <v>1741.0380000000002</v>
      </c>
      <c r="O15" s="426">
        <v>81933.747000000018</v>
      </c>
      <c r="Q15" s="47"/>
    </row>
    <row r="16" spans="1:17" ht="50.1" customHeight="1">
      <c r="A16" s="39"/>
      <c r="B16" s="24"/>
      <c r="C16" s="24"/>
      <c r="D16" s="24"/>
      <c r="E16" s="24"/>
      <c r="F16" s="24"/>
      <c r="G16" s="25"/>
      <c r="H16" s="24"/>
      <c r="I16" s="190" t="s">
        <v>228</v>
      </c>
      <c r="J16" s="425">
        <f t="shared" si="0"/>
        <v>17.895</v>
      </c>
      <c r="K16" s="425">
        <v>70866.087</v>
      </c>
      <c r="L16" s="425">
        <v>17634.502999999997</v>
      </c>
      <c r="M16" s="425">
        <v>5087.5880000000006</v>
      </c>
      <c r="N16" s="425">
        <v>1813.8909999999996</v>
      </c>
      <c r="O16" s="426">
        <v>95419.963999999993</v>
      </c>
      <c r="Q16" s="47"/>
    </row>
    <row r="17" spans="1:17" ht="50.1" customHeight="1">
      <c r="A17" s="39"/>
      <c r="B17" s="24"/>
      <c r="C17" s="24"/>
      <c r="D17" s="24"/>
      <c r="E17" s="24"/>
      <c r="F17" s="24"/>
      <c r="G17" s="24"/>
      <c r="H17" s="24"/>
      <c r="I17" s="190" t="s">
        <v>303</v>
      </c>
      <c r="J17" s="425">
        <f t="shared" si="0"/>
        <v>10017.071</v>
      </c>
      <c r="K17" s="425">
        <v>58230.564000000006</v>
      </c>
      <c r="L17" s="425">
        <v>18564.107</v>
      </c>
      <c r="M17" s="425">
        <v>4829.549</v>
      </c>
      <c r="N17" s="425">
        <v>1206.107</v>
      </c>
      <c r="O17" s="426">
        <v>92847.397999999986</v>
      </c>
      <c r="Q17" s="47"/>
    </row>
    <row r="18" spans="1:17" ht="50.1" customHeight="1">
      <c r="A18" s="39"/>
      <c r="B18" s="24"/>
      <c r="C18" s="24"/>
      <c r="D18" s="24"/>
      <c r="E18" s="24"/>
      <c r="F18" s="24"/>
      <c r="G18" s="24"/>
      <c r="H18" s="24"/>
      <c r="I18" s="171" t="s">
        <v>318</v>
      </c>
      <c r="J18" s="425">
        <f t="shared" si="0"/>
        <v>3382.5720000000001</v>
      </c>
      <c r="K18" s="425">
        <v>66184.672999999995</v>
      </c>
      <c r="L18" s="425">
        <v>21586.335000000003</v>
      </c>
      <c r="M18" s="425">
        <v>4866.598</v>
      </c>
      <c r="N18" s="425">
        <v>1108.5439999999999</v>
      </c>
      <c r="O18" s="426">
        <v>97128.722000000009</v>
      </c>
    </row>
    <row r="19" spans="1:17" ht="50.1" customHeight="1">
      <c r="A19" s="39"/>
      <c r="B19" s="24"/>
      <c r="C19" s="24"/>
      <c r="D19" s="24"/>
      <c r="E19" s="24"/>
      <c r="F19" s="24"/>
      <c r="G19" s="25"/>
      <c r="H19" s="24"/>
      <c r="I19" s="171" t="s">
        <v>329</v>
      </c>
      <c r="J19" s="425">
        <f t="shared" si="0"/>
        <v>174.91800000000001</v>
      </c>
      <c r="K19" s="425">
        <v>56066.186999999998</v>
      </c>
      <c r="L19" s="425">
        <v>16005.389000000003</v>
      </c>
      <c r="M19" s="425">
        <v>3285.7080000000001</v>
      </c>
      <c r="N19" s="425">
        <v>730.03</v>
      </c>
      <c r="O19" s="426">
        <v>76262.232000000004</v>
      </c>
    </row>
    <row r="20" spans="1:17" ht="50.1" customHeight="1">
      <c r="A20" s="39"/>
      <c r="B20" s="24"/>
      <c r="C20" s="24"/>
      <c r="D20" s="24"/>
      <c r="E20" s="24"/>
      <c r="F20" s="24"/>
      <c r="G20" s="24"/>
      <c r="H20" s="24"/>
      <c r="I20" s="171" t="s">
        <v>393</v>
      </c>
      <c r="J20" s="425">
        <v>200.85400000000001</v>
      </c>
      <c r="K20" s="425">
        <v>61793.561999999998</v>
      </c>
      <c r="L20" s="425">
        <v>16751.132999999998</v>
      </c>
      <c r="M20" s="425">
        <v>3225.8119999999999</v>
      </c>
      <c r="N20" s="425">
        <v>677.77600000000007</v>
      </c>
      <c r="O20" s="426">
        <v>82649.134999999995</v>
      </c>
      <c r="P20" s="47"/>
    </row>
    <row r="21" spans="1:17" ht="50.1" customHeight="1">
      <c r="A21" s="39"/>
      <c r="B21" s="24"/>
      <c r="C21" s="24"/>
      <c r="D21" s="24"/>
      <c r="E21" s="24"/>
      <c r="F21" s="24"/>
      <c r="G21" s="24"/>
      <c r="H21" s="24"/>
      <c r="I21" s="366" t="s">
        <v>398</v>
      </c>
      <c r="J21" s="427">
        <v>92.456999999999994</v>
      </c>
      <c r="K21" s="427">
        <v>49948.891000000003</v>
      </c>
      <c r="L21" s="427">
        <v>9977.9549999999999</v>
      </c>
      <c r="M21" s="427">
        <v>1681.2860000000001</v>
      </c>
      <c r="N21" s="427">
        <v>369.05900000000003</v>
      </c>
      <c r="O21" s="428">
        <v>62069.646999999997</v>
      </c>
    </row>
    <row r="22" spans="1:17" ht="35.1" customHeight="1">
      <c r="A22" s="39"/>
      <c r="B22" s="24"/>
      <c r="C22" s="24"/>
      <c r="D22" s="24"/>
      <c r="E22" s="24"/>
      <c r="F22" s="24"/>
      <c r="G22" s="24"/>
      <c r="H22" s="24"/>
      <c r="I22" s="39"/>
      <c r="J22" s="24"/>
      <c r="K22" s="24"/>
      <c r="L22" s="24"/>
      <c r="M22" s="24"/>
      <c r="N22" s="24"/>
      <c r="O22" s="24"/>
    </row>
    <row r="23" spans="1:17" ht="35.1" customHeight="1">
      <c r="A23" s="490"/>
      <c r="B23" s="491"/>
      <c r="C23" s="491"/>
      <c r="D23" s="491"/>
      <c r="E23" s="491"/>
      <c r="F23" s="491"/>
      <c r="G23" s="29"/>
      <c r="H23" s="29"/>
      <c r="I23" s="442" t="s">
        <v>277</v>
      </c>
      <c r="J23" s="442"/>
      <c r="K23" s="442"/>
      <c r="L23" s="442"/>
      <c r="M23" s="442"/>
      <c r="N23" s="442"/>
      <c r="O23" s="442"/>
    </row>
    <row r="24" spans="1:17" ht="35.1" customHeight="1">
      <c r="A24" s="59"/>
      <c r="B24" s="42"/>
      <c r="C24" s="42"/>
      <c r="D24" s="42"/>
      <c r="E24" s="42"/>
      <c r="F24" s="42"/>
      <c r="G24" s="29"/>
      <c r="H24" s="29"/>
      <c r="I24" s="116"/>
      <c r="J24" s="21"/>
      <c r="K24" s="21"/>
      <c r="L24" s="21"/>
      <c r="M24" s="21"/>
      <c r="N24" s="21"/>
      <c r="O24" s="21"/>
    </row>
    <row r="25" spans="1:17" ht="35.1" customHeight="1">
      <c r="A25" s="36"/>
      <c r="B25" s="36"/>
      <c r="C25" s="36"/>
      <c r="D25" s="36"/>
      <c r="E25" s="36"/>
      <c r="F25" s="40"/>
      <c r="G25" s="29"/>
      <c r="H25" s="29"/>
      <c r="I25" s="117" t="s">
        <v>11</v>
      </c>
      <c r="J25" s="117"/>
      <c r="K25" s="117"/>
      <c r="L25" s="117"/>
      <c r="M25" s="117"/>
      <c r="N25" s="117"/>
      <c r="O25" s="119" t="s">
        <v>30</v>
      </c>
    </row>
    <row r="26" spans="1:17" ht="35.1" customHeight="1">
      <c r="A26" s="36"/>
      <c r="B26" s="36"/>
      <c r="C26" s="36"/>
      <c r="D26" s="36"/>
      <c r="E26" s="36"/>
      <c r="F26" s="40"/>
      <c r="G26" s="29"/>
      <c r="H26" s="29"/>
      <c r="I26" s="29"/>
      <c r="J26" s="29"/>
      <c r="K26" s="29"/>
      <c r="L26" s="29"/>
      <c r="M26" s="29"/>
      <c r="N26" s="29"/>
      <c r="O26" s="30"/>
    </row>
    <row r="27" spans="1:17" ht="35.1" customHeight="1">
      <c r="A27" s="492"/>
      <c r="B27" s="492"/>
      <c r="C27" s="492"/>
      <c r="D27" s="492"/>
      <c r="E27" s="492"/>
      <c r="F27" s="492"/>
      <c r="I27" s="452" t="s">
        <v>38</v>
      </c>
      <c r="J27" s="452"/>
      <c r="K27" s="452"/>
      <c r="L27" s="452"/>
      <c r="M27" s="452"/>
      <c r="N27" s="452"/>
      <c r="O27" s="452"/>
    </row>
    <row r="28" spans="1:17" ht="35.1" customHeight="1">
      <c r="A28" s="44"/>
      <c r="B28" s="44"/>
      <c r="C28" s="44"/>
      <c r="D28" s="44"/>
      <c r="E28" s="44"/>
      <c r="F28" s="86"/>
      <c r="O28" s="10" t="s">
        <v>190</v>
      </c>
    </row>
    <row r="29" spans="1:17" ht="24.95" customHeight="1">
      <c r="A29" s="44"/>
      <c r="B29" s="19"/>
      <c r="C29" s="19"/>
      <c r="D29" s="19"/>
      <c r="E29" s="87"/>
      <c r="F29" s="19"/>
      <c r="I29" s="497" t="s">
        <v>12</v>
      </c>
      <c r="J29" s="494" t="s">
        <v>325</v>
      </c>
      <c r="K29" s="494" t="s">
        <v>307</v>
      </c>
      <c r="L29" s="494" t="s">
        <v>306</v>
      </c>
      <c r="M29" s="494" t="s">
        <v>162</v>
      </c>
      <c r="N29" s="494" t="s">
        <v>163</v>
      </c>
      <c r="O29" s="494" t="s">
        <v>0</v>
      </c>
    </row>
    <row r="30" spans="1:17" ht="24.95" customHeight="1">
      <c r="A30" s="19"/>
      <c r="B30" s="87"/>
      <c r="C30" s="87"/>
      <c r="D30" s="19"/>
      <c r="E30" s="19"/>
      <c r="F30" s="19"/>
      <c r="I30" s="498"/>
      <c r="J30" s="495"/>
      <c r="K30" s="495"/>
      <c r="L30" s="500"/>
      <c r="M30" s="500"/>
      <c r="N30" s="495"/>
      <c r="O30" s="495"/>
    </row>
    <row r="31" spans="1:17" ht="24.95" customHeight="1">
      <c r="A31" s="44"/>
      <c r="B31" s="44"/>
      <c r="C31" s="44"/>
      <c r="D31" s="44"/>
      <c r="E31" s="19"/>
      <c r="F31" s="19"/>
      <c r="I31" s="499"/>
      <c r="J31" s="496"/>
      <c r="K31" s="496"/>
      <c r="L31" s="501"/>
      <c r="M31" s="501"/>
      <c r="N31" s="496"/>
      <c r="O31" s="496"/>
    </row>
    <row r="32" spans="1:17" s="38" customFormat="1" ht="50.1" customHeight="1">
      <c r="A32" s="193"/>
      <c r="B32" s="146"/>
      <c r="C32" s="146"/>
      <c r="D32" s="146"/>
      <c r="E32" s="146"/>
      <c r="F32" s="146"/>
      <c r="I32" s="171" t="s">
        <v>26</v>
      </c>
      <c r="J32" s="421">
        <v>59.323</v>
      </c>
      <c r="K32" s="421">
        <v>42903.661999999997</v>
      </c>
      <c r="L32" s="421">
        <v>13502.853999999999</v>
      </c>
      <c r="M32" s="421">
        <v>4037.779</v>
      </c>
      <c r="N32" s="421">
        <v>2290.7190000000001</v>
      </c>
      <c r="O32" s="422">
        <v>62794.336999999992</v>
      </c>
    </row>
    <row r="33" spans="1:22" s="38" customFormat="1" ht="50.1" customHeight="1">
      <c r="A33" s="194"/>
      <c r="B33" s="146"/>
      <c r="C33" s="146"/>
      <c r="D33" s="146"/>
      <c r="E33" s="146"/>
      <c r="F33" s="146"/>
      <c r="I33" s="171" t="s">
        <v>74</v>
      </c>
      <c r="J33" s="421">
        <v>46.473999999999997</v>
      </c>
      <c r="K33" s="421">
        <v>39145.930999999997</v>
      </c>
      <c r="L33" s="421">
        <v>12142.683999999999</v>
      </c>
      <c r="M33" s="421">
        <v>3647.7820000000002</v>
      </c>
      <c r="N33" s="421">
        <v>2075.1080000000002</v>
      </c>
      <c r="O33" s="422">
        <v>57057.978999999999</v>
      </c>
    </row>
    <row r="34" spans="1:22" s="38" customFormat="1" ht="50.1" customHeight="1">
      <c r="A34" s="194"/>
      <c r="B34" s="146"/>
      <c r="C34" s="146"/>
      <c r="D34" s="146"/>
      <c r="E34" s="146"/>
      <c r="F34" s="146"/>
      <c r="I34" s="171" t="s">
        <v>86</v>
      </c>
      <c r="J34" s="421">
        <v>26.829000000000001</v>
      </c>
      <c r="K34" s="421">
        <v>36706.402999999998</v>
      </c>
      <c r="L34" s="421">
        <v>11648.209000000001</v>
      </c>
      <c r="M34" s="421">
        <v>3516.7510000000002</v>
      </c>
      <c r="N34" s="421">
        <v>1698.856</v>
      </c>
      <c r="O34" s="422">
        <v>53597.047999999995</v>
      </c>
    </row>
    <row r="35" spans="1:22" s="38" customFormat="1" ht="50.1" customHeight="1">
      <c r="A35" s="194"/>
      <c r="B35" s="146"/>
      <c r="C35" s="146"/>
      <c r="D35" s="146"/>
      <c r="E35" s="146"/>
      <c r="F35" s="146"/>
      <c r="I35" s="171" t="s">
        <v>88</v>
      </c>
      <c r="J35" s="421">
        <v>8.4529999999999994</v>
      </c>
      <c r="K35" s="421">
        <v>37668.250999999997</v>
      </c>
      <c r="L35" s="421">
        <v>10149.501</v>
      </c>
      <c r="M35" s="421">
        <v>2899.962</v>
      </c>
      <c r="N35" s="421">
        <v>1214.605</v>
      </c>
      <c r="O35" s="422">
        <v>51940.772000000004</v>
      </c>
    </row>
    <row r="36" spans="1:22" s="38" customFormat="1" ht="50.1" customHeight="1">
      <c r="A36" s="194"/>
      <c r="B36" s="146"/>
      <c r="C36" s="146"/>
      <c r="D36" s="146"/>
      <c r="E36" s="146"/>
      <c r="F36" s="146"/>
      <c r="I36" s="171" t="s">
        <v>89</v>
      </c>
      <c r="J36" s="421">
        <v>15.16</v>
      </c>
      <c r="K36" s="421">
        <v>43621.012999999999</v>
      </c>
      <c r="L36" s="421">
        <v>10054.701999999999</v>
      </c>
      <c r="M36" s="421">
        <v>2901.9</v>
      </c>
      <c r="N36" s="421">
        <v>1063.136</v>
      </c>
      <c r="O36" s="422">
        <v>57655.911</v>
      </c>
    </row>
    <row r="37" spans="1:22" s="38" customFormat="1" ht="50.1" customHeight="1">
      <c r="A37" s="194"/>
      <c r="B37" s="146"/>
      <c r="C37" s="146"/>
      <c r="D37" s="146"/>
      <c r="E37" s="146"/>
      <c r="F37" s="146"/>
      <c r="I37" s="171" t="s">
        <v>153</v>
      </c>
      <c r="J37" s="421">
        <v>2.3380000000000001</v>
      </c>
      <c r="K37" s="421">
        <v>51653.169000000002</v>
      </c>
      <c r="L37" s="421">
        <v>10744.424000000001</v>
      </c>
      <c r="M37" s="421">
        <v>2657.1959999999999</v>
      </c>
      <c r="N37" s="421">
        <v>1061.884</v>
      </c>
      <c r="O37" s="422">
        <v>66119.011000000013</v>
      </c>
      <c r="Q37" s="181"/>
    </row>
    <row r="38" spans="1:22" s="38" customFormat="1" ht="50.1" customHeight="1">
      <c r="A38" s="194"/>
      <c r="B38" s="146"/>
      <c r="C38" s="146"/>
      <c r="D38" s="146"/>
      <c r="E38" s="146"/>
      <c r="F38" s="146"/>
      <c r="I38" s="171" t="s">
        <v>228</v>
      </c>
      <c r="J38" s="217">
        <v>10.461</v>
      </c>
      <c r="K38" s="217">
        <v>61652.616999999998</v>
      </c>
      <c r="L38" s="217">
        <v>12106.728999999999</v>
      </c>
      <c r="M38" s="217">
        <v>2818.7379999999998</v>
      </c>
      <c r="N38" s="217">
        <v>1032.6279999999999</v>
      </c>
      <c r="O38" s="226">
        <v>77621.172999999995</v>
      </c>
      <c r="R38" s="181"/>
      <c r="S38" s="181"/>
      <c r="T38" s="181"/>
      <c r="U38" s="181"/>
    </row>
    <row r="39" spans="1:22" s="38" customFormat="1" ht="50.1" customHeight="1">
      <c r="A39" s="194"/>
      <c r="B39" s="146"/>
      <c r="C39" s="146"/>
      <c r="D39" s="146"/>
      <c r="E39" s="146"/>
      <c r="F39" s="146"/>
      <c r="I39" s="171" t="s">
        <v>303</v>
      </c>
      <c r="J39" s="217">
        <v>8102.2150000000001</v>
      </c>
      <c r="K39" s="217">
        <v>50900.182000000001</v>
      </c>
      <c r="L39" s="217">
        <v>13444.421</v>
      </c>
      <c r="M39" s="217">
        <v>2727.2620000000002</v>
      </c>
      <c r="N39" s="217">
        <v>638.01800000000003</v>
      </c>
      <c r="O39" s="226">
        <v>75812.097999999998</v>
      </c>
      <c r="R39" s="181"/>
      <c r="S39" s="181"/>
      <c r="T39" s="181"/>
      <c r="U39" s="181"/>
    </row>
    <row r="40" spans="1:22" s="38" customFormat="1" ht="50.1" customHeight="1">
      <c r="A40" s="194"/>
      <c r="B40" s="146"/>
      <c r="C40" s="146"/>
      <c r="D40" s="146"/>
      <c r="E40" s="146"/>
      <c r="F40" s="146"/>
      <c r="G40" s="136"/>
      <c r="H40" s="136"/>
      <c r="I40" s="171" t="s">
        <v>318</v>
      </c>
      <c r="J40" s="217">
        <v>3211.2579999999998</v>
      </c>
      <c r="K40" s="421">
        <v>57685.99</v>
      </c>
      <c r="L40" s="217">
        <v>16187.745000000001</v>
      </c>
      <c r="M40" s="217">
        <v>2825.386</v>
      </c>
      <c r="N40" s="217">
        <v>564.29600000000005</v>
      </c>
      <c r="O40" s="226">
        <v>80474.675000000003</v>
      </c>
      <c r="Q40" s="195"/>
      <c r="R40" s="181"/>
    </row>
    <row r="41" spans="1:22" s="38" customFormat="1" ht="50.1" customHeight="1">
      <c r="A41" s="194"/>
      <c r="B41" s="146"/>
      <c r="C41" s="146"/>
      <c r="D41" s="146"/>
      <c r="E41" s="146"/>
      <c r="F41" s="146"/>
      <c r="I41" s="171" t="s">
        <v>329</v>
      </c>
      <c r="J41" s="421">
        <v>0.124</v>
      </c>
      <c r="K41" s="421">
        <v>48901.576000000001</v>
      </c>
      <c r="L41" s="421">
        <v>11451.253000000001</v>
      </c>
      <c r="M41" s="421">
        <v>1813.931</v>
      </c>
      <c r="N41" s="421">
        <v>323.02300000000002</v>
      </c>
      <c r="O41" s="422">
        <v>62489.907000000007</v>
      </c>
      <c r="R41" s="195"/>
      <c r="S41" s="195"/>
      <c r="T41" s="195"/>
      <c r="U41" s="195"/>
      <c r="V41" s="187"/>
    </row>
    <row r="42" spans="1:22" s="38" customFormat="1" ht="50.1" customHeight="1">
      <c r="A42" s="194"/>
      <c r="B42" s="146"/>
      <c r="C42" s="146"/>
      <c r="D42" s="146"/>
      <c r="E42" s="146"/>
      <c r="F42" s="146"/>
      <c r="I42" s="171" t="s">
        <v>393</v>
      </c>
      <c r="J42" s="421">
        <v>0.26</v>
      </c>
      <c r="K42" s="421">
        <v>54985.233</v>
      </c>
      <c r="L42" s="421">
        <v>12225.982</v>
      </c>
      <c r="M42" s="421">
        <v>1879.049</v>
      </c>
      <c r="N42" s="421">
        <v>343.73599999999999</v>
      </c>
      <c r="O42" s="422">
        <v>69434.259000000005</v>
      </c>
      <c r="R42" s="195"/>
      <c r="S42" s="195"/>
      <c r="T42" s="195"/>
      <c r="U42" s="195"/>
      <c r="V42" s="187"/>
    </row>
    <row r="43" spans="1:22" s="38" customFormat="1" ht="50.1" customHeight="1">
      <c r="A43" s="194"/>
      <c r="B43" s="146"/>
      <c r="C43" s="146"/>
      <c r="D43" s="146"/>
      <c r="E43" s="146"/>
      <c r="F43" s="146"/>
      <c r="I43" s="366" t="s">
        <v>398</v>
      </c>
      <c r="J43" s="423">
        <v>0</v>
      </c>
      <c r="K43" s="423">
        <v>44718.16</v>
      </c>
      <c r="L43" s="423">
        <v>7280.2870000000003</v>
      </c>
      <c r="M43" s="423">
        <v>961.34500000000003</v>
      </c>
      <c r="N43" s="423">
        <v>178.429</v>
      </c>
      <c r="O43" s="424">
        <v>53138.220999999998</v>
      </c>
    </row>
    <row r="44" spans="1:22" ht="35.1" customHeight="1">
      <c r="A44" s="44"/>
      <c r="B44" s="44"/>
      <c r="C44" s="44"/>
      <c r="D44" s="44"/>
      <c r="E44" s="44"/>
      <c r="F44" s="44"/>
    </row>
    <row r="45" spans="1:22" ht="35.1" customHeight="1">
      <c r="A45" s="490"/>
      <c r="B45" s="491"/>
      <c r="C45" s="491"/>
      <c r="D45" s="491"/>
      <c r="E45" s="491"/>
      <c r="F45" s="491"/>
      <c r="G45" s="29"/>
      <c r="H45" s="29"/>
      <c r="I45" s="442" t="s">
        <v>278</v>
      </c>
      <c r="J45" s="442"/>
      <c r="K45" s="442"/>
      <c r="L45" s="442"/>
      <c r="M45" s="442"/>
      <c r="N45" s="442"/>
      <c r="O45" s="442"/>
    </row>
    <row r="46" spans="1:22" ht="35.1" customHeight="1">
      <c r="A46" s="59"/>
      <c r="B46" s="42"/>
      <c r="C46" s="42"/>
      <c r="D46" s="42"/>
      <c r="E46" s="42"/>
      <c r="F46" s="42"/>
      <c r="G46" s="29"/>
      <c r="H46" s="29"/>
      <c r="I46" s="116"/>
      <c r="J46" s="21"/>
      <c r="K46" s="21"/>
      <c r="L46" s="21"/>
      <c r="M46" s="21"/>
      <c r="N46" s="21"/>
      <c r="O46" s="21"/>
    </row>
    <row r="47" spans="1:22" ht="35.1" customHeight="1">
      <c r="A47" s="36"/>
      <c r="B47" s="36"/>
      <c r="C47" s="36"/>
      <c r="D47" s="36"/>
      <c r="E47" s="36"/>
      <c r="F47" s="40"/>
      <c r="G47" s="29"/>
      <c r="H47" s="29"/>
      <c r="I47" s="117" t="s">
        <v>11</v>
      </c>
      <c r="J47" s="117"/>
      <c r="K47" s="117"/>
      <c r="L47" s="117"/>
      <c r="M47" s="117"/>
      <c r="N47" s="117"/>
      <c r="O47" s="119" t="s">
        <v>32</v>
      </c>
    </row>
    <row r="48" spans="1:22" ht="35.1" customHeight="1">
      <c r="A48" s="36"/>
      <c r="B48" s="36"/>
      <c r="C48" s="36"/>
      <c r="D48" s="36"/>
      <c r="E48" s="36"/>
      <c r="F48" s="40"/>
      <c r="G48" s="29"/>
      <c r="H48" s="29"/>
      <c r="I48" s="29"/>
      <c r="J48" s="29"/>
      <c r="K48" s="29"/>
      <c r="L48" s="29"/>
      <c r="M48" s="29"/>
      <c r="N48" s="29"/>
      <c r="O48" s="30"/>
    </row>
    <row r="49" spans="1:22" ht="35.1" customHeight="1">
      <c r="A49" s="492"/>
      <c r="B49" s="492"/>
      <c r="C49" s="492"/>
      <c r="D49" s="492"/>
      <c r="E49" s="492"/>
      <c r="F49" s="492"/>
      <c r="I49" s="452" t="s">
        <v>38</v>
      </c>
      <c r="J49" s="452"/>
      <c r="K49" s="452"/>
      <c r="L49" s="452"/>
      <c r="M49" s="452"/>
      <c r="N49" s="452"/>
      <c r="O49" s="452"/>
    </row>
    <row r="50" spans="1:22" ht="35.1" customHeight="1">
      <c r="A50" s="44"/>
      <c r="B50" s="44"/>
      <c r="C50" s="44"/>
      <c r="D50" s="44"/>
      <c r="E50" s="44"/>
      <c r="F50" s="86"/>
      <c r="O50" s="10" t="s">
        <v>190</v>
      </c>
    </row>
    <row r="51" spans="1:22" ht="24.95" customHeight="1">
      <c r="A51" s="44"/>
      <c r="B51" s="19"/>
      <c r="C51" s="19"/>
      <c r="D51" s="19"/>
      <c r="E51" s="87"/>
      <c r="F51" s="19"/>
      <c r="I51" s="497" t="s">
        <v>12</v>
      </c>
      <c r="J51" s="494" t="s">
        <v>325</v>
      </c>
      <c r="K51" s="494" t="s">
        <v>307</v>
      </c>
      <c r="L51" s="494" t="s">
        <v>306</v>
      </c>
      <c r="M51" s="494" t="s">
        <v>162</v>
      </c>
      <c r="N51" s="494" t="s">
        <v>163</v>
      </c>
      <c r="O51" s="494" t="s">
        <v>0</v>
      </c>
    </row>
    <row r="52" spans="1:22" ht="24.95" customHeight="1">
      <c r="A52" s="19"/>
      <c r="B52" s="87"/>
      <c r="C52" s="87"/>
      <c r="D52" s="19"/>
      <c r="E52" s="19"/>
      <c r="F52" s="19"/>
      <c r="I52" s="498"/>
      <c r="J52" s="495"/>
      <c r="K52" s="495"/>
      <c r="L52" s="500"/>
      <c r="M52" s="500"/>
      <c r="N52" s="495"/>
      <c r="O52" s="495"/>
    </row>
    <row r="53" spans="1:22" ht="24.95" customHeight="1">
      <c r="A53" s="44"/>
      <c r="B53" s="44"/>
      <c r="C53" s="44"/>
      <c r="D53" s="44"/>
      <c r="E53" s="19"/>
      <c r="F53" s="19"/>
      <c r="I53" s="499"/>
      <c r="J53" s="496"/>
      <c r="K53" s="496"/>
      <c r="L53" s="501"/>
      <c r="M53" s="501"/>
      <c r="N53" s="496"/>
      <c r="O53" s="496"/>
    </row>
    <row r="54" spans="1:22" s="38" customFormat="1" ht="50.1" customHeight="1">
      <c r="A54" s="193"/>
      <c r="B54" s="146"/>
      <c r="C54" s="146"/>
      <c r="D54" s="146"/>
      <c r="E54" s="146"/>
      <c r="F54" s="146"/>
      <c r="I54" s="171" t="s">
        <v>26</v>
      </c>
      <c r="J54" s="421">
        <v>273.83</v>
      </c>
      <c r="K54" s="421">
        <v>3145.7840000000001</v>
      </c>
      <c r="L54" s="421">
        <v>3128.3789999999999</v>
      </c>
      <c r="M54" s="421">
        <v>2367.7559999999999</v>
      </c>
      <c r="N54" s="421">
        <v>841.72</v>
      </c>
      <c r="O54" s="422">
        <v>9757.4689999999991</v>
      </c>
    </row>
    <row r="55" spans="1:22" s="38" customFormat="1" ht="50.1" customHeight="1">
      <c r="A55" s="194"/>
      <c r="B55" s="146"/>
      <c r="C55" s="146"/>
      <c r="D55" s="146"/>
      <c r="E55" s="146"/>
      <c r="F55" s="146"/>
      <c r="I55" s="171" t="s">
        <v>74</v>
      </c>
      <c r="J55" s="421">
        <v>303.72899999999998</v>
      </c>
      <c r="K55" s="421">
        <v>2945.9810000000002</v>
      </c>
      <c r="L55" s="421">
        <v>2595.2719999999999</v>
      </c>
      <c r="M55" s="421">
        <v>1896.172</v>
      </c>
      <c r="N55" s="421">
        <v>639.38199999999995</v>
      </c>
      <c r="O55" s="422">
        <v>8380.5360000000001</v>
      </c>
    </row>
    <row r="56" spans="1:22" s="38" customFormat="1" ht="50.1" customHeight="1">
      <c r="A56" s="194"/>
      <c r="B56" s="146"/>
      <c r="C56" s="146"/>
      <c r="D56" s="146"/>
      <c r="E56" s="146"/>
      <c r="F56" s="146"/>
      <c r="I56" s="178" t="s">
        <v>86</v>
      </c>
      <c r="J56" s="196">
        <v>136.44800000000001</v>
      </c>
      <c r="K56" s="196">
        <v>3074.37</v>
      </c>
      <c r="L56" s="196">
        <v>2330.4169999999999</v>
      </c>
      <c r="M56" s="196">
        <v>1539.925</v>
      </c>
      <c r="N56" s="196">
        <v>507.81799999999998</v>
      </c>
      <c r="O56" s="422">
        <v>7588.9780000000001</v>
      </c>
    </row>
    <row r="57" spans="1:22" s="38" customFormat="1" ht="50.1" customHeight="1">
      <c r="A57" s="194"/>
      <c r="B57" s="146"/>
      <c r="C57" s="146"/>
      <c r="D57" s="146"/>
      <c r="E57" s="146"/>
      <c r="F57" s="146"/>
      <c r="I57" s="171" t="s">
        <v>88</v>
      </c>
      <c r="J57" s="421">
        <v>20.495999999999999</v>
      </c>
      <c r="K57" s="421">
        <v>3247.067</v>
      </c>
      <c r="L57" s="421">
        <v>2646.4050000000002</v>
      </c>
      <c r="M57" s="421">
        <v>1711.731</v>
      </c>
      <c r="N57" s="421">
        <v>583.5</v>
      </c>
      <c r="O57" s="422">
        <v>8209.1990000000005</v>
      </c>
    </row>
    <row r="58" spans="1:22" s="38" customFormat="1" ht="50.1" customHeight="1">
      <c r="A58" s="194"/>
      <c r="B58" s="146"/>
      <c r="C58" s="146"/>
      <c r="D58" s="146"/>
      <c r="E58" s="146"/>
      <c r="F58" s="146"/>
      <c r="I58" s="171" t="s">
        <v>89</v>
      </c>
      <c r="J58" s="421">
        <v>0.48</v>
      </c>
      <c r="K58" s="421">
        <v>3589.4650000000001</v>
      </c>
      <c r="L58" s="421">
        <v>3224.806</v>
      </c>
      <c r="M58" s="421">
        <v>1847.308</v>
      </c>
      <c r="N58" s="421">
        <v>609.81700000000001</v>
      </c>
      <c r="O58" s="422">
        <v>9271.8760000000002</v>
      </c>
    </row>
    <row r="59" spans="1:22" s="38" customFormat="1" ht="50.1" customHeight="1">
      <c r="A59" s="194"/>
      <c r="B59" s="146"/>
      <c r="C59" s="146"/>
      <c r="D59" s="146"/>
      <c r="E59" s="146"/>
      <c r="F59" s="146"/>
      <c r="I59" s="171" t="s">
        <v>153</v>
      </c>
      <c r="J59" s="421">
        <v>0</v>
      </c>
      <c r="K59" s="421">
        <v>4454.6260000000002</v>
      </c>
      <c r="L59" s="421">
        <v>4050.9549999999999</v>
      </c>
      <c r="M59" s="421">
        <v>2146.3119999999999</v>
      </c>
      <c r="N59" s="421">
        <v>642.98199999999997</v>
      </c>
      <c r="O59" s="422">
        <v>11294.875</v>
      </c>
      <c r="Q59" s="181"/>
    </row>
    <row r="60" spans="1:22" s="38" customFormat="1" ht="50.1" customHeight="1">
      <c r="A60" s="194"/>
      <c r="B60" s="146"/>
      <c r="C60" s="146"/>
      <c r="D60" s="146"/>
      <c r="E60" s="146"/>
      <c r="F60" s="146"/>
      <c r="I60" s="171" t="s">
        <v>228</v>
      </c>
      <c r="J60" s="421">
        <v>0</v>
      </c>
      <c r="K60" s="421">
        <v>5280.6980000000003</v>
      </c>
      <c r="L60" s="421">
        <v>4549.232</v>
      </c>
      <c r="M60" s="421">
        <v>2166.192</v>
      </c>
      <c r="N60" s="421">
        <v>746.64599999999996</v>
      </c>
      <c r="O60" s="422">
        <v>12742.768</v>
      </c>
      <c r="R60" s="181"/>
      <c r="S60" s="181"/>
      <c r="T60" s="181"/>
      <c r="U60" s="181"/>
    </row>
    <row r="61" spans="1:22" s="38" customFormat="1" ht="50.1" customHeight="1">
      <c r="A61" s="194"/>
      <c r="B61" s="146"/>
      <c r="C61" s="146"/>
      <c r="D61" s="146"/>
      <c r="E61" s="146"/>
      <c r="F61" s="146"/>
      <c r="I61" s="171" t="s">
        <v>303</v>
      </c>
      <c r="J61" s="217">
        <v>427.49900000000002</v>
      </c>
      <c r="K61" s="217">
        <v>5234.7449999999999</v>
      </c>
      <c r="L61" s="421">
        <v>4382.53</v>
      </c>
      <c r="M61" s="217">
        <v>1989.019</v>
      </c>
      <c r="N61" s="217">
        <v>538.024</v>
      </c>
      <c r="O61" s="226">
        <v>12571.816999999999</v>
      </c>
      <c r="R61" s="181"/>
      <c r="S61" s="181"/>
      <c r="T61" s="181"/>
      <c r="U61" s="181"/>
    </row>
    <row r="62" spans="1:22" s="38" customFormat="1" ht="50.1" customHeight="1">
      <c r="A62" s="196"/>
      <c r="B62" s="179"/>
      <c r="C62" s="179"/>
      <c r="D62" s="179"/>
      <c r="E62" s="179"/>
      <c r="F62" s="179"/>
      <c r="G62" s="197"/>
      <c r="H62" s="197"/>
      <c r="I62" s="171" t="s">
        <v>318</v>
      </c>
      <c r="J62" s="217">
        <v>136.916</v>
      </c>
      <c r="K62" s="217">
        <v>5455.0140000000001</v>
      </c>
      <c r="L62" s="217">
        <v>4435.7960000000003</v>
      </c>
      <c r="M62" s="217">
        <v>1897.4349999999999</v>
      </c>
      <c r="N62" s="217">
        <v>505.88200000000001</v>
      </c>
      <c r="O62" s="226">
        <v>12431.043</v>
      </c>
      <c r="Q62" s="195"/>
      <c r="R62" s="181"/>
    </row>
    <row r="63" spans="1:22" s="38" customFormat="1" ht="50.1" customHeight="1">
      <c r="A63" s="194"/>
      <c r="B63" s="146"/>
      <c r="C63" s="146"/>
      <c r="D63" s="146"/>
      <c r="E63" s="146"/>
      <c r="F63" s="146"/>
      <c r="I63" s="171" t="s">
        <v>329</v>
      </c>
      <c r="J63" s="421">
        <v>138.68899999999999</v>
      </c>
      <c r="K63" s="421">
        <v>4569.1959999999999</v>
      </c>
      <c r="L63" s="421">
        <v>3382.2370000000001</v>
      </c>
      <c r="M63" s="421">
        <v>1329.306</v>
      </c>
      <c r="N63" s="421">
        <v>379.87</v>
      </c>
      <c r="O63" s="422">
        <v>9799.2980000000007</v>
      </c>
      <c r="R63" s="195"/>
      <c r="S63" s="195"/>
      <c r="T63" s="195"/>
      <c r="U63" s="195"/>
      <c r="V63" s="187"/>
    </row>
    <row r="64" spans="1:22" s="38" customFormat="1" ht="50.1" customHeight="1">
      <c r="A64" s="194"/>
      <c r="B64" s="146"/>
      <c r="C64" s="146"/>
      <c r="D64" s="146"/>
      <c r="E64" s="146"/>
      <c r="F64" s="146"/>
      <c r="I64" s="171" t="s">
        <v>393</v>
      </c>
      <c r="J64" s="421">
        <v>161.72399999999999</v>
      </c>
      <c r="K64" s="421">
        <v>4179.7479999999996</v>
      </c>
      <c r="L64" s="421">
        <v>3148.8049999999998</v>
      </c>
      <c r="M64" s="421">
        <v>1217.7339999999999</v>
      </c>
      <c r="N64" s="421">
        <v>310.56099999999998</v>
      </c>
      <c r="O64" s="422">
        <v>9018.5730000000003</v>
      </c>
      <c r="R64" s="195"/>
      <c r="S64" s="195"/>
      <c r="T64" s="195"/>
      <c r="U64" s="195"/>
      <c r="V64" s="187"/>
    </row>
    <row r="65" spans="1:21" s="38" customFormat="1" ht="50.1" customHeight="1">
      <c r="A65" s="194"/>
      <c r="B65" s="146"/>
      <c r="C65" s="146"/>
      <c r="D65" s="146"/>
      <c r="E65" s="146"/>
      <c r="F65" s="179"/>
      <c r="I65" s="366" t="s">
        <v>398</v>
      </c>
      <c r="J65" s="423">
        <v>76.403999999999996</v>
      </c>
      <c r="K65" s="423">
        <v>2646.0219999999999</v>
      </c>
      <c r="L65" s="423">
        <v>1750.9190000000001</v>
      </c>
      <c r="M65" s="423">
        <v>648.73199999999997</v>
      </c>
      <c r="N65" s="423">
        <v>178.31700000000001</v>
      </c>
      <c r="O65" s="424">
        <v>5300.3940000000002</v>
      </c>
    </row>
    <row r="66" spans="1:21" ht="35.1" customHeight="1">
      <c r="A66" s="39"/>
      <c r="B66" s="24"/>
      <c r="C66" s="24"/>
      <c r="D66" s="24"/>
      <c r="E66" s="24"/>
      <c r="F66" s="24"/>
      <c r="G66" s="29"/>
      <c r="H66" s="29"/>
      <c r="I66" s="39"/>
      <c r="J66" s="24"/>
      <c r="K66" s="24"/>
      <c r="L66" s="24"/>
      <c r="M66" s="24"/>
      <c r="N66" s="24"/>
      <c r="O66" s="24"/>
    </row>
    <row r="67" spans="1:21" ht="35.1" customHeight="1">
      <c r="A67" s="490"/>
      <c r="B67" s="491"/>
      <c r="C67" s="491"/>
      <c r="D67" s="491"/>
      <c r="E67" s="491"/>
      <c r="F67" s="491"/>
      <c r="G67" s="29"/>
      <c r="H67" s="29"/>
      <c r="I67" s="442" t="s">
        <v>279</v>
      </c>
      <c r="J67" s="442"/>
      <c r="K67" s="442"/>
      <c r="L67" s="442"/>
      <c r="M67" s="442"/>
      <c r="N67" s="442"/>
      <c r="O67" s="442"/>
    </row>
    <row r="68" spans="1:21" ht="35.1" customHeight="1">
      <c r="A68" s="59"/>
      <c r="B68" s="42"/>
      <c r="C68" s="42"/>
      <c r="D68" s="42"/>
      <c r="E68" s="42"/>
      <c r="F68" s="42"/>
      <c r="G68" s="29"/>
      <c r="H68" s="29"/>
      <c r="I68" s="116"/>
      <c r="J68" s="21"/>
      <c r="K68" s="21"/>
      <c r="L68" s="21"/>
      <c r="M68" s="21"/>
      <c r="N68" s="21"/>
      <c r="O68" s="21"/>
    </row>
    <row r="69" spans="1:21" ht="35.1" customHeight="1">
      <c r="A69" s="36"/>
      <c r="B69" s="36"/>
      <c r="C69" s="36"/>
      <c r="D69" s="36"/>
      <c r="E69" s="36"/>
      <c r="F69" s="40"/>
      <c r="G69" s="29"/>
      <c r="H69" s="29"/>
      <c r="I69" s="117"/>
      <c r="J69" s="117"/>
      <c r="K69" s="117"/>
      <c r="L69" s="117"/>
      <c r="M69" s="462" t="s">
        <v>156</v>
      </c>
      <c r="N69" s="462"/>
      <c r="O69" s="462"/>
    </row>
    <row r="70" spans="1:21" ht="35.1" customHeight="1">
      <c r="A70" s="36"/>
      <c r="B70" s="36"/>
      <c r="C70" s="36"/>
      <c r="D70" s="36"/>
      <c r="E70" s="36"/>
      <c r="F70" s="40"/>
      <c r="G70" s="29"/>
      <c r="H70" s="29"/>
      <c r="I70" s="29"/>
      <c r="J70" s="29"/>
      <c r="K70" s="29"/>
      <c r="L70" s="29"/>
      <c r="M70" s="29"/>
      <c r="N70" s="29"/>
      <c r="O70" s="30"/>
    </row>
    <row r="71" spans="1:21" ht="35.1" customHeight="1">
      <c r="A71" s="493"/>
      <c r="B71" s="493"/>
      <c r="C71" s="493"/>
      <c r="D71" s="493"/>
      <c r="E71" s="493"/>
      <c r="F71" s="493"/>
      <c r="G71" s="38"/>
      <c r="H71" s="38"/>
      <c r="I71" s="452" t="s">
        <v>38</v>
      </c>
      <c r="J71" s="452"/>
      <c r="K71" s="452"/>
      <c r="L71" s="452"/>
      <c r="M71" s="452"/>
      <c r="N71" s="452"/>
      <c r="O71" s="452"/>
    </row>
    <row r="72" spans="1:21" ht="35.1" customHeight="1">
      <c r="A72" s="36"/>
      <c r="B72" s="36"/>
      <c r="C72" s="36"/>
      <c r="D72" s="36"/>
      <c r="E72" s="36"/>
      <c r="F72" s="90"/>
      <c r="G72" s="29"/>
      <c r="H72" s="29"/>
      <c r="I72" s="29"/>
      <c r="J72" s="29"/>
      <c r="K72" s="29"/>
      <c r="L72" s="29"/>
      <c r="M72" s="29"/>
      <c r="N72" s="29"/>
      <c r="O72" s="10" t="s">
        <v>190</v>
      </c>
    </row>
    <row r="73" spans="1:21" ht="24.95" customHeight="1">
      <c r="A73" s="49"/>
      <c r="B73" s="34"/>
      <c r="C73" s="34"/>
      <c r="D73" s="34"/>
      <c r="E73" s="89"/>
      <c r="F73" s="34"/>
      <c r="G73" s="33"/>
      <c r="H73" s="33"/>
      <c r="I73" s="497" t="s">
        <v>12</v>
      </c>
      <c r="J73" s="494" t="s">
        <v>325</v>
      </c>
      <c r="K73" s="494" t="s">
        <v>307</v>
      </c>
      <c r="L73" s="494" t="s">
        <v>306</v>
      </c>
      <c r="M73" s="494" t="s">
        <v>162</v>
      </c>
      <c r="N73" s="494" t="s">
        <v>163</v>
      </c>
      <c r="O73" s="494" t="s">
        <v>0</v>
      </c>
    </row>
    <row r="74" spans="1:21" ht="24.95" customHeight="1">
      <c r="A74" s="34"/>
      <c r="B74" s="89"/>
      <c r="C74" s="89"/>
      <c r="D74" s="34"/>
      <c r="E74" s="34"/>
      <c r="F74" s="34"/>
      <c r="G74" s="33"/>
      <c r="H74" s="33"/>
      <c r="I74" s="498"/>
      <c r="J74" s="495"/>
      <c r="K74" s="495"/>
      <c r="L74" s="500"/>
      <c r="M74" s="500"/>
      <c r="N74" s="495"/>
      <c r="O74" s="495"/>
    </row>
    <row r="75" spans="1:21" ht="24.95" customHeight="1">
      <c r="A75" s="49"/>
      <c r="B75" s="49"/>
      <c r="C75" s="49"/>
      <c r="D75" s="49"/>
      <c r="E75" s="34"/>
      <c r="F75" s="34"/>
      <c r="G75" s="33"/>
      <c r="H75" s="33"/>
      <c r="I75" s="499"/>
      <c r="J75" s="496"/>
      <c r="K75" s="496"/>
      <c r="L75" s="501"/>
      <c r="M75" s="501"/>
      <c r="N75" s="496"/>
      <c r="O75" s="496"/>
    </row>
    <row r="76" spans="1:21" s="38" customFormat="1" ht="50.1" customHeight="1">
      <c r="A76" s="193"/>
      <c r="B76" s="146"/>
      <c r="C76" s="146"/>
      <c r="D76" s="146"/>
      <c r="E76" s="146"/>
      <c r="F76" s="146"/>
      <c r="I76" s="171" t="s">
        <v>26</v>
      </c>
      <c r="J76" s="421">
        <v>13.672000000000001</v>
      </c>
      <c r="K76" s="421">
        <v>3907.4160000000002</v>
      </c>
      <c r="L76" s="421">
        <v>332.483</v>
      </c>
      <c r="M76" s="421">
        <v>72.8</v>
      </c>
      <c r="N76" s="421">
        <v>27.74</v>
      </c>
      <c r="O76" s="422">
        <v>4354.1109999999999</v>
      </c>
    </row>
    <row r="77" spans="1:21" s="38" customFormat="1" ht="50.1" customHeight="1">
      <c r="A77" s="194"/>
      <c r="B77" s="146"/>
      <c r="C77" s="146"/>
      <c r="D77" s="146"/>
      <c r="E77" s="146"/>
      <c r="F77" s="146"/>
      <c r="I77" s="171" t="s">
        <v>74</v>
      </c>
      <c r="J77" s="421">
        <v>13.413</v>
      </c>
      <c r="K77" s="421">
        <v>3209.2359999999999</v>
      </c>
      <c r="L77" s="421">
        <v>208.46100000000001</v>
      </c>
      <c r="M77" s="421">
        <v>67.555000000000007</v>
      </c>
      <c r="N77" s="421">
        <v>28.018000000000001</v>
      </c>
      <c r="O77" s="422">
        <v>3526.6829999999995</v>
      </c>
    </row>
    <row r="78" spans="1:21" s="38" customFormat="1" ht="50.1" customHeight="1">
      <c r="A78" s="194"/>
      <c r="B78" s="146"/>
      <c r="C78" s="146"/>
      <c r="D78" s="146"/>
      <c r="E78" s="146"/>
      <c r="F78" s="146"/>
      <c r="I78" s="171" t="s">
        <v>86</v>
      </c>
      <c r="J78" s="421">
        <v>5.9409999999999998</v>
      </c>
      <c r="K78" s="421">
        <v>3312.9169999999999</v>
      </c>
      <c r="L78" s="421">
        <v>337.94600000000003</v>
      </c>
      <c r="M78" s="421">
        <v>65.275000000000006</v>
      </c>
      <c r="N78" s="421">
        <v>28.209</v>
      </c>
      <c r="O78" s="422">
        <v>3750.2879999999996</v>
      </c>
    </row>
    <row r="79" spans="1:21" s="38" customFormat="1" ht="50.1" customHeight="1">
      <c r="A79" s="194"/>
      <c r="B79" s="146"/>
      <c r="C79" s="146"/>
      <c r="D79" s="146"/>
      <c r="E79" s="146"/>
      <c r="F79" s="146"/>
      <c r="I79" s="171" t="s">
        <v>88</v>
      </c>
      <c r="J79" s="421">
        <v>2.7280000000000002</v>
      </c>
      <c r="K79" s="421">
        <v>2703.6120000000001</v>
      </c>
      <c r="L79" s="421">
        <v>652.04700000000003</v>
      </c>
      <c r="M79" s="421">
        <v>61.017000000000003</v>
      </c>
      <c r="N79" s="421">
        <v>16.309999999999999</v>
      </c>
      <c r="O79" s="422">
        <v>3435.7139999999999</v>
      </c>
      <c r="Q79" s="181"/>
    </row>
    <row r="80" spans="1:21" s="38" customFormat="1" ht="50.1" customHeight="1">
      <c r="A80" s="194"/>
      <c r="B80" s="146"/>
      <c r="C80" s="146"/>
      <c r="D80" s="146"/>
      <c r="E80" s="146"/>
      <c r="F80" s="146"/>
      <c r="I80" s="171" t="s">
        <v>89</v>
      </c>
      <c r="J80" s="421">
        <v>1.0720000000000001</v>
      </c>
      <c r="K80" s="421">
        <v>2677.277</v>
      </c>
      <c r="L80" s="421">
        <v>723.56200000000001</v>
      </c>
      <c r="M80" s="421">
        <v>49.01</v>
      </c>
      <c r="N80" s="421">
        <v>13</v>
      </c>
      <c r="O80" s="422">
        <v>3463.9210000000003</v>
      </c>
      <c r="R80" s="181"/>
      <c r="S80" s="181"/>
      <c r="T80" s="181"/>
      <c r="U80" s="181"/>
    </row>
    <row r="81" spans="1:22" s="38" customFormat="1" ht="50.1" customHeight="1">
      <c r="A81" s="194"/>
      <c r="B81" s="146"/>
      <c r="C81" s="146"/>
      <c r="D81" s="146"/>
      <c r="E81" s="146"/>
      <c r="F81" s="146"/>
      <c r="I81" s="171" t="s">
        <v>153</v>
      </c>
      <c r="J81" s="217">
        <v>2.6970000000000001</v>
      </c>
      <c r="K81" s="217">
        <v>2868.1559999999999</v>
      </c>
      <c r="L81" s="217">
        <v>792.46199999999999</v>
      </c>
      <c r="M81" s="217">
        <v>49.414000000000001</v>
      </c>
      <c r="N81" s="217">
        <v>13.968999999999999</v>
      </c>
      <c r="O81" s="422">
        <v>3726.6980000000003</v>
      </c>
      <c r="R81" s="181"/>
      <c r="S81" s="181"/>
      <c r="T81" s="181"/>
      <c r="U81" s="181"/>
    </row>
    <row r="82" spans="1:22" s="38" customFormat="1" ht="50.1" customHeight="1">
      <c r="A82" s="194"/>
      <c r="B82" s="146"/>
      <c r="C82" s="146"/>
      <c r="D82" s="146"/>
      <c r="E82" s="146"/>
      <c r="F82" s="146"/>
      <c r="I82" s="171" t="s">
        <v>228</v>
      </c>
      <c r="J82" s="217">
        <v>1.671</v>
      </c>
      <c r="K82" s="217">
        <v>3139.4670000000001</v>
      </c>
      <c r="L82" s="217">
        <v>847.00400000000002</v>
      </c>
      <c r="M82" s="217">
        <v>38.146999999999998</v>
      </c>
      <c r="N82" s="217">
        <v>9.0990000000000002</v>
      </c>
      <c r="O82" s="226">
        <v>4035.3879999999999</v>
      </c>
      <c r="Q82" s="187"/>
      <c r="R82" s="181"/>
    </row>
    <row r="83" spans="1:22" s="38" customFormat="1" ht="50.1" customHeight="1">
      <c r="A83" s="194"/>
      <c r="B83" s="146"/>
      <c r="C83" s="146"/>
      <c r="D83" s="146"/>
      <c r="E83" s="146"/>
      <c r="F83" s="146"/>
      <c r="I83" s="171" t="s">
        <v>303</v>
      </c>
      <c r="J83" s="217">
        <v>1030.3409999999999</v>
      </c>
      <c r="K83" s="217">
        <v>1885.154</v>
      </c>
      <c r="L83" s="217">
        <v>614.69100000000003</v>
      </c>
      <c r="M83" s="217">
        <v>59.999000000000002</v>
      </c>
      <c r="N83" s="217">
        <v>14.337999999999999</v>
      </c>
      <c r="O83" s="226">
        <v>3604.5229999999997</v>
      </c>
      <c r="R83" s="187"/>
      <c r="S83" s="187"/>
      <c r="T83" s="187"/>
      <c r="U83" s="187"/>
      <c r="V83" s="187"/>
    </row>
    <row r="84" spans="1:22" s="38" customFormat="1" ht="50.1" customHeight="1">
      <c r="A84" s="194"/>
      <c r="B84" s="146"/>
      <c r="C84" s="146"/>
      <c r="D84" s="146"/>
      <c r="E84" s="146"/>
      <c r="F84" s="146"/>
      <c r="G84" s="136"/>
      <c r="H84" s="136"/>
      <c r="I84" s="171" t="s">
        <v>318</v>
      </c>
      <c r="J84" s="421">
        <v>1.21</v>
      </c>
      <c r="K84" s="421">
        <v>2397.556</v>
      </c>
      <c r="L84" s="421">
        <v>818.95500000000004</v>
      </c>
      <c r="M84" s="421">
        <v>73.908000000000001</v>
      </c>
      <c r="N84" s="421">
        <v>12.282999999999999</v>
      </c>
      <c r="O84" s="422">
        <v>3303.9119999999998</v>
      </c>
    </row>
    <row r="85" spans="1:22" s="38" customFormat="1" ht="50.1" customHeight="1">
      <c r="A85" s="194"/>
      <c r="B85" s="146"/>
      <c r="C85" s="146"/>
      <c r="D85" s="146"/>
      <c r="E85" s="146"/>
      <c r="F85" s="146"/>
      <c r="I85" s="171" t="s">
        <v>329</v>
      </c>
      <c r="J85" s="421">
        <v>0</v>
      </c>
      <c r="K85" s="421">
        <v>1835.9770000000001</v>
      </c>
      <c r="L85" s="421">
        <v>1044.8800000000001</v>
      </c>
      <c r="M85" s="421">
        <v>79.143000000000001</v>
      </c>
      <c r="N85" s="421">
        <v>11.144</v>
      </c>
      <c r="O85" s="422">
        <v>2971.1439999999998</v>
      </c>
    </row>
    <row r="86" spans="1:22" s="38" customFormat="1" ht="50.1" customHeight="1">
      <c r="A86" s="194"/>
      <c r="B86" s="146"/>
      <c r="C86" s="146"/>
      <c r="D86" s="146"/>
      <c r="E86" s="146"/>
      <c r="F86" s="146"/>
      <c r="I86" s="171" t="s">
        <v>393</v>
      </c>
      <c r="J86" s="421">
        <v>0</v>
      </c>
      <c r="K86" s="421">
        <v>1694.856</v>
      </c>
      <c r="L86" s="421">
        <v>1267.248</v>
      </c>
      <c r="M86" s="421">
        <v>80.62</v>
      </c>
      <c r="N86" s="421">
        <v>8.61</v>
      </c>
      <c r="O86" s="422">
        <v>3051.3339999999998</v>
      </c>
    </row>
    <row r="87" spans="1:22" s="38" customFormat="1" ht="50.1" customHeight="1">
      <c r="A87" s="194"/>
      <c r="B87" s="146"/>
      <c r="C87" s="146"/>
      <c r="D87" s="146"/>
      <c r="E87" s="146"/>
      <c r="F87" s="146"/>
      <c r="I87" s="366" t="s">
        <v>398</v>
      </c>
      <c r="J87" s="423">
        <v>0</v>
      </c>
      <c r="K87" s="423">
        <v>1771.0450000000001</v>
      </c>
      <c r="L87" s="423">
        <v>829.43</v>
      </c>
      <c r="M87" s="423">
        <v>34.076000000000001</v>
      </c>
      <c r="N87" s="423">
        <v>5.5759999999999996</v>
      </c>
      <c r="O87" s="424">
        <v>2640.1280000000002</v>
      </c>
    </row>
    <row r="88" spans="1:22" ht="35.1" customHeight="1">
      <c r="A88" s="44"/>
      <c r="B88" s="44"/>
      <c r="C88" s="44"/>
      <c r="D88" s="44"/>
      <c r="E88" s="44"/>
      <c r="F88" s="44"/>
    </row>
    <row r="89" spans="1:22" ht="35.1" customHeight="1">
      <c r="A89" s="490"/>
      <c r="B89" s="491"/>
      <c r="C89" s="491"/>
      <c r="D89" s="491"/>
      <c r="E89" s="491"/>
      <c r="F89" s="491"/>
      <c r="G89" s="29"/>
      <c r="H89" s="29"/>
      <c r="I89" s="442" t="s">
        <v>280</v>
      </c>
      <c r="J89" s="442"/>
      <c r="K89" s="442"/>
      <c r="L89" s="442"/>
      <c r="M89" s="442"/>
      <c r="N89" s="442"/>
      <c r="O89" s="442"/>
    </row>
    <row r="90" spans="1:22" ht="35.1" customHeight="1">
      <c r="A90" s="59"/>
      <c r="B90" s="42"/>
      <c r="C90" s="42"/>
      <c r="D90" s="42"/>
      <c r="E90" s="42"/>
      <c r="F90" s="42"/>
      <c r="G90" s="29"/>
      <c r="H90" s="29"/>
      <c r="I90" s="116"/>
      <c r="J90" s="21"/>
      <c r="K90" s="21"/>
      <c r="L90" s="21"/>
      <c r="M90" s="21"/>
      <c r="N90" s="21"/>
      <c r="O90" s="21"/>
    </row>
    <row r="91" spans="1:22" ht="35.1" customHeight="1">
      <c r="A91" s="36"/>
      <c r="B91" s="36"/>
      <c r="C91" s="36"/>
      <c r="D91" s="36"/>
      <c r="E91" s="36"/>
      <c r="F91" s="40"/>
      <c r="G91" s="29"/>
      <c r="H91" s="29"/>
      <c r="I91" s="117" t="s">
        <v>11</v>
      </c>
      <c r="J91" s="117"/>
      <c r="K91" s="117"/>
      <c r="L91" s="117"/>
      <c r="M91" s="117"/>
      <c r="N91" s="462" t="s">
        <v>75</v>
      </c>
      <c r="O91" s="462"/>
    </row>
    <row r="92" spans="1:22" ht="35.1" customHeight="1">
      <c r="A92" s="44"/>
      <c r="B92" s="44"/>
      <c r="C92" s="44"/>
      <c r="D92" s="44"/>
      <c r="E92" s="44"/>
      <c r="F92" s="58"/>
      <c r="K92" s="47"/>
      <c r="O92" s="18"/>
    </row>
    <row r="93" spans="1:22" ht="35.1" customHeight="1">
      <c r="A93" s="492"/>
      <c r="B93" s="492"/>
      <c r="C93" s="492"/>
      <c r="D93" s="492"/>
      <c r="E93" s="492"/>
      <c r="F93" s="492"/>
      <c r="I93" s="452" t="s">
        <v>38</v>
      </c>
      <c r="J93" s="452"/>
      <c r="K93" s="452"/>
      <c r="L93" s="452"/>
      <c r="M93" s="452"/>
      <c r="N93" s="452"/>
      <c r="O93" s="452"/>
    </row>
    <row r="94" spans="1:22" ht="35.1" customHeight="1">
      <c r="A94" s="44"/>
      <c r="B94" s="44"/>
      <c r="C94" s="44"/>
      <c r="D94" s="44"/>
      <c r="E94" s="44"/>
      <c r="F94" s="86"/>
      <c r="O94" s="10" t="s">
        <v>190</v>
      </c>
    </row>
    <row r="95" spans="1:22" ht="24.95" customHeight="1">
      <c r="A95" s="44"/>
      <c r="B95" s="19"/>
      <c r="C95" s="19"/>
      <c r="D95" s="19"/>
      <c r="E95" s="87"/>
      <c r="F95" s="19"/>
      <c r="I95" s="497" t="s">
        <v>12</v>
      </c>
      <c r="J95" s="494" t="s">
        <v>325</v>
      </c>
      <c r="K95" s="494" t="s">
        <v>307</v>
      </c>
      <c r="L95" s="494" t="s">
        <v>306</v>
      </c>
      <c r="M95" s="494" t="s">
        <v>162</v>
      </c>
      <c r="N95" s="494" t="s">
        <v>163</v>
      </c>
      <c r="O95" s="494" t="s">
        <v>0</v>
      </c>
    </row>
    <row r="96" spans="1:22" ht="24.95" customHeight="1">
      <c r="A96" s="19"/>
      <c r="B96" s="87"/>
      <c r="C96" s="87"/>
      <c r="D96" s="19"/>
      <c r="E96" s="19"/>
      <c r="F96" s="19"/>
      <c r="I96" s="498"/>
      <c r="J96" s="495"/>
      <c r="K96" s="495"/>
      <c r="L96" s="500"/>
      <c r="M96" s="500"/>
      <c r="N96" s="495"/>
      <c r="O96" s="495"/>
    </row>
    <row r="97" spans="1:22" ht="24.95" customHeight="1">
      <c r="A97" s="44"/>
      <c r="B97" s="44"/>
      <c r="C97" s="44"/>
      <c r="D97" s="44"/>
      <c r="E97" s="19"/>
      <c r="F97" s="19"/>
      <c r="I97" s="499"/>
      <c r="J97" s="496"/>
      <c r="K97" s="496"/>
      <c r="L97" s="501"/>
      <c r="M97" s="501"/>
      <c r="N97" s="496"/>
      <c r="O97" s="496"/>
    </row>
    <row r="98" spans="1:22" s="38" customFormat="1" ht="50.1" customHeight="1">
      <c r="A98" s="193"/>
      <c r="B98" s="146"/>
      <c r="C98" s="146"/>
      <c r="D98" s="146"/>
      <c r="E98" s="146"/>
      <c r="F98" s="146"/>
      <c r="I98" s="171" t="s">
        <v>26</v>
      </c>
      <c r="J98" s="421">
        <v>3.496</v>
      </c>
      <c r="K98" s="421">
        <v>68.900000000000006</v>
      </c>
      <c r="L98" s="421">
        <v>86.131</v>
      </c>
      <c r="M98" s="421">
        <v>31.076000000000001</v>
      </c>
      <c r="N98" s="421">
        <v>14.702999999999999</v>
      </c>
      <c r="O98" s="422">
        <v>204.30599999999998</v>
      </c>
    </row>
    <row r="99" spans="1:22" s="38" customFormat="1" ht="50.1" customHeight="1">
      <c r="A99" s="194"/>
      <c r="B99" s="146"/>
      <c r="C99" s="146"/>
      <c r="D99" s="146"/>
      <c r="E99" s="146"/>
      <c r="F99" s="146"/>
      <c r="I99" s="171" t="s">
        <v>74</v>
      </c>
      <c r="J99" s="421">
        <v>1.7669999999999999</v>
      </c>
      <c r="K99" s="421">
        <v>40.593000000000004</v>
      </c>
      <c r="L99" s="421">
        <v>43.935000000000002</v>
      </c>
      <c r="M99" s="421">
        <v>18.593</v>
      </c>
      <c r="N99" s="421">
        <v>10.557</v>
      </c>
      <c r="O99" s="422">
        <v>115.44500000000002</v>
      </c>
    </row>
    <row r="100" spans="1:22" s="38" customFormat="1" ht="50.1" customHeight="1">
      <c r="A100" s="194"/>
      <c r="B100" s="146"/>
      <c r="C100" s="146"/>
      <c r="D100" s="146"/>
      <c r="E100" s="146"/>
      <c r="F100" s="146"/>
      <c r="I100" s="171" t="s">
        <v>86</v>
      </c>
      <c r="J100" s="421">
        <v>0.67500000000000004</v>
      </c>
      <c r="K100" s="421">
        <v>52.469000000000001</v>
      </c>
      <c r="L100" s="421">
        <v>29.471</v>
      </c>
      <c r="M100" s="421">
        <v>18.225000000000001</v>
      </c>
      <c r="N100" s="421">
        <v>5.9889999999999999</v>
      </c>
      <c r="O100" s="422">
        <v>106.82900000000001</v>
      </c>
    </row>
    <row r="101" spans="1:22" s="38" customFormat="1" ht="50.1" customHeight="1">
      <c r="A101" s="194"/>
      <c r="B101" s="146"/>
      <c r="C101" s="146"/>
      <c r="D101" s="146"/>
      <c r="E101" s="146"/>
      <c r="F101" s="146"/>
      <c r="I101" s="171" t="s">
        <v>88</v>
      </c>
      <c r="J101" s="421">
        <v>0.18</v>
      </c>
      <c r="K101" s="421">
        <v>67.155000000000001</v>
      </c>
      <c r="L101" s="421">
        <v>36.588000000000001</v>
      </c>
      <c r="M101" s="421">
        <v>19.82</v>
      </c>
      <c r="N101" s="421">
        <v>7.1340000000000003</v>
      </c>
      <c r="O101" s="422">
        <v>130.87700000000001</v>
      </c>
    </row>
    <row r="102" spans="1:22" s="38" customFormat="1" ht="50.1" customHeight="1">
      <c r="A102" s="194"/>
      <c r="B102" s="146"/>
      <c r="C102" s="146"/>
      <c r="D102" s="146"/>
      <c r="E102" s="146"/>
      <c r="F102" s="146"/>
      <c r="I102" s="171" t="s">
        <v>89</v>
      </c>
      <c r="J102" s="421">
        <v>0</v>
      </c>
      <c r="K102" s="421">
        <v>87.569000000000003</v>
      </c>
      <c r="L102" s="421">
        <v>49.582000000000001</v>
      </c>
      <c r="M102" s="421">
        <v>27.747</v>
      </c>
      <c r="N102" s="421">
        <v>12.396000000000001</v>
      </c>
      <c r="O102" s="422">
        <v>177.29400000000004</v>
      </c>
      <c r="Q102" s="181"/>
    </row>
    <row r="103" spans="1:22" s="38" customFormat="1" ht="50.1" customHeight="1">
      <c r="A103" s="194"/>
      <c r="B103" s="146"/>
      <c r="C103" s="146"/>
      <c r="D103" s="146"/>
      <c r="E103" s="146"/>
      <c r="F103" s="146"/>
      <c r="I103" s="171" t="s">
        <v>153</v>
      </c>
      <c r="J103" s="421">
        <v>0</v>
      </c>
      <c r="K103" s="421">
        <v>88.361000000000004</v>
      </c>
      <c r="L103" s="421">
        <v>72.727000000000004</v>
      </c>
      <c r="M103" s="421">
        <v>38.112000000000002</v>
      </c>
      <c r="N103" s="421">
        <v>17.66</v>
      </c>
      <c r="O103" s="422">
        <v>216.86</v>
      </c>
      <c r="R103" s="181"/>
      <c r="S103" s="181"/>
      <c r="T103" s="181"/>
      <c r="U103" s="181"/>
    </row>
    <row r="104" spans="1:22" s="38" customFormat="1" ht="50.1" customHeight="1">
      <c r="A104" s="194"/>
      <c r="B104" s="146"/>
      <c r="C104" s="146"/>
      <c r="D104" s="146"/>
      <c r="E104" s="146"/>
      <c r="F104" s="146"/>
      <c r="I104" s="171" t="s">
        <v>228</v>
      </c>
      <c r="J104" s="421">
        <v>0</v>
      </c>
      <c r="K104" s="421">
        <v>97.861999999999995</v>
      </c>
      <c r="L104" s="421">
        <v>97.742999999999995</v>
      </c>
      <c r="M104" s="421">
        <v>43.685000000000002</v>
      </c>
      <c r="N104" s="421">
        <v>22.802</v>
      </c>
      <c r="O104" s="422">
        <v>262.09199999999998</v>
      </c>
      <c r="R104" s="181"/>
      <c r="S104" s="181"/>
      <c r="T104" s="181"/>
      <c r="U104" s="181"/>
    </row>
    <row r="105" spans="1:22" s="38" customFormat="1" ht="50.1" customHeight="1">
      <c r="A105" s="194"/>
      <c r="B105" s="146"/>
      <c r="C105" s="146"/>
      <c r="D105" s="146"/>
      <c r="E105" s="146"/>
      <c r="F105" s="146"/>
      <c r="I105" s="190" t="s">
        <v>303</v>
      </c>
      <c r="J105" s="217">
        <v>4.8819999999999997</v>
      </c>
      <c r="K105" s="217">
        <v>78.361999999999995</v>
      </c>
      <c r="L105" s="217">
        <v>110.248</v>
      </c>
      <c r="M105" s="217">
        <v>46.561999999999998</v>
      </c>
      <c r="N105" s="217">
        <v>14.787000000000001</v>
      </c>
      <c r="O105" s="226">
        <v>254.84100000000004</v>
      </c>
      <c r="Q105" s="187"/>
      <c r="R105" s="181"/>
    </row>
    <row r="106" spans="1:22" s="38" customFormat="1" ht="50.1" customHeight="1">
      <c r="A106" s="194"/>
      <c r="B106" s="146"/>
      <c r="C106" s="146"/>
      <c r="D106" s="146"/>
      <c r="E106" s="146"/>
      <c r="F106" s="146"/>
      <c r="G106" s="136"/>
      <c r="H106" s="136"/>
      <c r="I106" s="190" t="s">
        <v>318</v>
      </c>
      <c r="J106" s="217">
        <v>4.4359999999999999</v>
      </c>
      <c r="K106" s="217">
        <v>78.995999999999995</v>
      </c>
      <c r="L106" s="217">
        <v>130.19800000000001</v>
      </c>
      <c r="M106" s="217">
        <v>63.412999999999997</v>
      </c>
      <c r="N106" s="217">
        <v>25.425999999999998</v>
      </c>
      <c r="O106" s="422">
        <v>302.46899999999999</v>
      </c>
      <c r="R106" s="187"/>
      <c r="S106" s="187"/>
      <c r="T106" s="187"/>
      <c r="U106" s="187"/>
      <c r="V106" s="187"/>
    </row>
    <row r="107" spans="1:22" s="38" customFormat="1" ht="50.1" customHeight="1">
      <c r="A107" s="194"/>
      <c r="B107" s="146"/>
      <c r="C107" s="146"/>
      <c r="D107" s="146"/>
      <c r="E107" s="146"/>
      <c r="F107" s="146"/>
      <c r="I107" s="190" t="s">
        <v>329</v>
      </c>
      <c r="J107" s="421">
        <v>0.28000000000000003</v>
      </c>
      <c r="K107" s="421">
        <v>69.909000000000006</v>
      </c>
      <c r="L107" s="421">
        <v>112.285</v>
      </c>
      <c r="M107" s="421">
        <v>59.722999999999999</v>
      </c>
      <c r="N107" s="421">
        <v>15.693</v>
      </c>
      <c r="O107" s="422">
        <v>257.89</v>
      </c>
    </row>
    <row r="108" spans="1:22" s="38" customFormat="1" ht="50.1" customHeight="1">
      <c r="A108" s="194"/>
      <c r="B108" s="146"/>
      <c r="C108" s="146"/>
      <c r="D108" s="146"/>
      <c r="E108" s="146"/>
      <c r="F108" s="146"/>
      <c r="I108" s="171" t="s">
        <v>393</v>
      </c>
      <c r="J108" s="421">
        <v>0</v>
      </c>
      <c r="K108" s="421">
        <v>71.715000000000003</v>
      </c>
      <c r="L108" s="421">
        <v>97.975999999999999</v>
      </c>
      <c r="M108" s="421">
        <v>45.258000000000003</v>
      </c>
      <c r="N108" s="421">
        <v>14.669</v>
      </c>
      <c r="O108" s="422">
        <v>229.61799999999999</v>
      </c>
    </row>
    <row r="109" spans="1:22" s="38" customFormat="1" ht="50.1" customHeight="1">
      <c r="A109" s="194"/>
      <c r="B109" s="146"/>
      <c r="C109" s="146"/>
      <c r="D109" s="146"/>
      <c r="E109" s="146"/>
      <c r="F109" s="146"/>
      <c r="I109" s="366" t="s">
        <v>398</v>
      </c>
      <c r="J109" s="423">
        <v>0</v>
      </c>
      <c r="K109" s="423">
        <v>80.832999999999998</v>
      </c>
      <c r="L109" s="423">
        <v>109.419</v>
      </c>
      <c r="M109" s="423">
        <v>35.006</v>
      </c>
      <c r="N109" s="423">
        <v>6.7370000000000001</v>
      </c>
      <c r="O109" s="424">
        <v>231.995</v>
      </c>
    </row>
    <row r="110" spans="1:22" ht="35.1" customHeight="1">
      <c r="A110" s="44"/>
      <c r="B110" s="44"/>
      <c r="C110" s="44"/>
      <c r="D110" s="44"/>
      <c r="E110" s="44"/>
      <c r="F110" s="44"/>
    </row>
    <row r="111" spans="1:22" ht="35.1" customHeight="1">
      <c r="A111" s="490"/>
      <c r="B111" s="491"/>
      <c r="C111" s="491"/>
      <c r="D111" s="491"/>
      <c r="E111" s="491"/>
      <c r="F111" s="491"/>
      <c r="G111" s="29"/>
      <c r="H111" s="29"/>
      <c r="I111" s="442" t="s">
        <v>281</v>
      </c>
      <c r="J111" s="442"/>
      <c r="K111" s="442"/>
      <c r="L111" s="442"/>
      <c r="M111" s="442"/>
      <c r="N111" s="442"/>
      <c r="O111" s="442"/>
    </row>
    <row r="112" spans="1:22" ht="35.1" customHeight="1">
      <c r="A112" s="59"/>
      <c r="B112" s="42"/>
      <c r="C112" s="42"/>
      <c r="D112" s="42"/>
      <c r="E112" s="42"/>
      <c r="F112" s="42"/>
      <c r="G112" s="29"/>
      <c r="H112" s="29"/>
      <c r="I112" s="116"/>
      <c r="J112" s="21"/>
      <c r="K112" s="21"/>
      <c r="L112" s="21"/>
      <c r="M112" s="21"/>
      <c r="N112" s="21" t="s">
        <v>11</v>
      </c>
      <c r="O112" s="21"/>
    </row>
    <row r="113" spans="1:22" ht="35.1" customHeight="1">
      <c r="A113" s="36"/>
      <c r="B113" s="36"/>
      <c r="C113" s="36"/>
      <c r="D113" s="36"/>
      <c r="E113" s="36"/>
      <c r="F113" s="40"/>
      <c r="G113" s="29"/>
      <c r="H113" s="29"/>
      <c r="I113" s="117" t="s">
        <v>11</v>
      </c>
      <c r="J113" s="117"/>
      <c r="K113" s="117"/>
      <c r="L113" s="117"/>
      <c r="M113" s="117"/>
      <c r="N113" s="462" t="s">
        <v>69</v>
      </c>
      <c r="O113" s="462"/>
    </row>
    <row r="114" spans="1:22" ht="35.1" customHeight="1">
      <c r="A114" s="36"/>
      <c r="B114" s="36"/>
      <c r="C114" s="36"/>
      <c r="D114" s="36"/>
      <c r="E114" s="36"/>
      <c r="F114" s="40"/>
      <c r="G114" s="29"/>
      <c r="H114" s="29"/>
      <c r="I114" s="29"/>
      <c r="J114" s="29"/>
      <c r="K114" s="29"/>
      <c r="L114" s="29"/>
      <c r="M114" s="29"/>
      <c r="N114" s="29"/>
      <c r="O114" s="30"/>
    </row>
    <row r="115" spans="1:22" ht="35.1" customHeight="1">
      <c r="A115" s="492"/>
      <c r="B115" s="492"/>
      <c r="C115" s="492"/>
      <c r="D115" s="492"/>
      <c r="E115" s="492"/>
      <c r="F115" s="492"/>
      <c r="I115" s="452" t="s">
        <v>38</v>
      </c>
      <c r="J115" s="452"/>
      <c r="K115" s="452"/>
      <c r="L115" s="452"/>
      <c r="M115" s="452"/>
      <c r="N115" s="452"/>
      <c r="O115" s="452"/>
    </row>
    <row r="116" spans="1:22" ht="35.1" customHeight="1">
      <c r="A116" s="44"/>
      <c r="B116" s="44"/>
      <c r="C116" s="44"/>
      <c r="D116" s="44"/>
      <c r="E116" s="44"/>
      <c r="F116" s="86"/>
      <c r="O116" s="10" t="s">
        <v>190</v>
      </c>
    </row>
    <row r="117" spans="1:22" ht="24.95" customHeight="1">
      <c r="A117" s="44"/>
      <c r="B117" s="19"/>
      <c r="C117" s="19"/>
      <c r="D117" s="19"/>
      <c r="E117" s="87"/>
      <c r="F117" s="19"/>
      <c r="I117" s="497" t="s">
        <v>12</v>
      </c>
      <c r="J117" s="494" t="s">
        <v>325</v>
      </c>
      <c r="K117" s="494" t="s">
        <v>307</v>
      </c>
      <c r="L117" s="494" t="s">
        <v>306</v>
      </c>
      <c r="M117" s="494" t="s">
        <v>162</v>
      </c>
      <c r="N117" s="494" t="s">
        <v>163</v>
      </c>
      <c r="O117" s="494" t="s">
        <v>0</v>
      </c>
    </row>
    <row r="118" spans="1:22" ht="24.95" customHeight="1">
      <c r="A118" s="19"/>
      <c r="B118" s="87"/>
      <c r="C118" s="87"/>
      <c r="D118" s="19"/>
      <c r="E118" s="19"/>
      <c r="F118" s="19"/>
      <c r="I118" s="498"/>
      <c r="J118" s="495"/>
      <c r="K118" s="495"/>
      <c r="L118" s="500"/>
      <c r="M118" s="500"/>
      <c r="N118" s="495"/>
      <c r="O118" s="495"/>
    </row>
    <row r="119" spans="1:22" ht="24.95" customHeight="1">
      <c r="A119" s="44"/>
      <c r="B119" s="44"/>
      <c r="C119" s="44"/>
      <c r="D119" s="44"/>
      <c r="E119" s="19"/>
      <c r="F119" s="19"/>
      <c r="I119" s="499"/>
      <c r="J119" s="496"/>
      <c r="K119" s="496"/>
      <c r="L119" s="501"/>
      <c r="M119" s="501"/>
      <c r="N119" s="496"/>
      <c r="O119" s="496"/>
    </row>
    <row r="120" spans="1:22" s="201" customFormat="1" ht="50.1" customHeight="1">
      <c r="A120" s="199"/>
      <c r="B120" s="200"/>
      <c r="C120" s="200"/>
      <c r="D120" s="200"/>
      <c r="E120" s="200"/>
      <c r="F120" s="200"/>
      <c r="I120" s="171" t="s">
        <v>26</v>
      </c>
      <c r="J120" s="421">
        <v>0.61799999999999999</v>
      </c>
      <c r="K120" s="421">
        <v>277.13499999999999</v>
      </c>
      <c r="L120" s="421">
        <v>26.902000000000001</v>
      </c>
      <c r="M120" s="421">
        <v>0.25</v>
      </c>
      <c r="N120" s="421">
        <v>2.71</v>
      </c>
      <c r="O120" s="422">
        <v>307.61499999999995</v>
      </c>
    </row>
    <row r="121" spans="1:22" s="201" customFormat="1" ht="50.1" customHeight="1">
      <c r="A121" s="202"/>
      <c r="B121" s="200"/>
      <c r="C121" s="200"/>
      <c r="D121" s="200"/>
      <c r="E121" s="200"/>
      <c r="F121" s="200"/>
      <c r="I121" s="171" t="s">
        <v>74</v>
      </c>
      <c r="J121" s="421">
        <v>0.32500000000000001</v>
      </c>
      <c r="K121" s="421">
        <v>216.577</v>
      </c>
      <c r="L121" s="421">
        <v>17.556000000000001</v>
      </c>
      <c r="M121" s="421">
        <v>0.25</v>
      </c>
      <c r="N121" s="421">
        <v>3.617</v>
      </c>
      <c r="O121" s="422">
        <v>238.32499999999999</v>
      </c>
    </row>
    <row r="122" spans="1:22" s="201" customFormat="1" ht="50.1" customHeight="1">
      <c r="A122" s="202"/>
      <c r="B122" s="200"/>
      <c r="C122" s="200"/>
      <c r="D122" s="200"/>
      <c r="E122" s="200"/>
      <c r="F122" s="200"/>
      <c r="I122" s="171" t="s">
        <v>86</v>
      </c>
      <c r="J122" s="421">
        <v>0.18099999999999999</v>
      </c>
      <c r="K122" s="421">
        <v>163.96600000000001</v>
      </c>
      <c r="L122" s="421">
        <v>12.552</v>
      </c>
      <c r="M122" s="421">
        <v>0</v>
      </c>
      <c r="N122" s="421">
        <v>2.6680000000000001</v>
      </c>
      <c r="O122" s="422">
        <v>179.36700000000002</v>
      </c>
    </row>
    <row r="123" spans="1:22" s="201" customFormat="1" ht="50.1" customHeight="1">
      <c r="A123" s="202"/>
      <c r="B123" s="200"/>
      <c r="C123" s="200"/>
      <c r="D123" s="200"/>
      <c r="E123" s="200"/>
      <c r="F123" s="200"/>
      <c r="I123" s="171" t="s">
        <v>88</v>
      </c>
      <c r="J123" s="421">
        <v>2.4E-2</v>
      </c>
      <c r="K123" s="421">
        <v>156.68100000000001</v>
      </c>
      <c r="L123" s="421">
        <v>6.7309999999999999</v>
      </c>
      <c r="M123" s="421">
        <v>0</v>
      </c>
      <c r="N123" s="421">
        <v>1.0549999999999999</v>
      </c>
      <c r="O123" s="422">
        <v>164.49100000000001</v>
      </c>
      <c r="Q123" s="138"/>
    </row>
    <row r="124" spans="1:22" s="201" customFormat="1" ht="50.1" customHeight="1">
      <c r="A124" s="202"/>
      <c r="B124" s="200"/>
      <c r="C124" s="200"/>
      <c r="D124" s="200"/>
      <c r="E124" s="200"/>
      <c r="F124" s="200"/>
      <c r="I124" s="171" t="s">
        <v>89</v>
      </c>
      <c r="J124" s="421">
        <v>0</v>
      </c>
      <c r="K124" s="421">
        <v>227.95599999999999</v>
      </c>
      <c r="L124" s="421">
        <v>12.153</v>
      </c>
      <c r="M124" s="421">
        <v>1.0169999999999999</v>
      </c>
      <c r="N124" s="421">
        <v>2.5670000000000002</v>
      </c>
      <c r="O124" s="422">
        <v>243.69299999999998</v>
      </c>
      <c r="Q124" s="203"/>
    </row>
    <row r="125" spans="1:22" s="201" customFormat="1" ht="50.1" customHeight="1">
      <c r="A125" s="202"/>
      <c r="B125" s="200"/>
      <c r="C125" s="200"/>
      <c r="D125" s="200"/>
      <c r="E125" s="200"/>
      <c r="F125" s="200"/>
      <c r="I125" s="171" t="s">
        <v>153</v>
      </c>
      <c r="J125" s="421">
        <v>0</v>
      </c>
      <c r="K125" s="421">
        <v>278.93700000000001</v>
      </c>
      <c r="L125" s="421">
        <v>17.824000000000002</v>
      </c>
      <c r="M125" s="421">
        <v>0.22500000000000001</v>
      </c>
      <c r="N125" s="421">
        <v>2.4569999999999999</v>
      </c>
      <c r="O125" s="422">
        <v>299.44300000000004</v>
      </c>
      <c r="R125" s="203"/>
      <c r="S125" s="203"/>
      <c r="T125" s="203"/>
      <c r="U125" s="203"/>
    </row>
    <row r="126" spans="1:22" s="201" customFormat="1" ht="50.1" customHeight="1">
      <c r="A126" s="202"/>
      <c r="B126" s="200"/>
      <c r="C126" s="200"/>
      <c r="D126" s="200"/>
      <c r="E126" s="200"/>
      <c r="F126" s="200"/>
      <c r="I126" s="171" t="s">
        <v>228</v>
      </c>
      <c r="J126" s="421">
        <v>0</v>
      </c>
      <c r="K126" s="421">
        <v>357.351</v>
      </c>
      <c r="L126" s="421">
        <v>33.795000000000002</v>
      </c>
      <c r="M126" s="421">
        <v>19.326000000000001</v>
      </c>
      <c r="N126" s="421">
        <v>2.4249999999999998</v>
      </c>
      <c r="O126" s="422">
        <v>412.89700000000005</v>
      </c>
      <c r="R126" s="203"/>
      <c r="S126" s="203"/>
      <c r="T126" s="203"/>
    </row>
    <row r="127" spans="1:22" s="201" customFormat="1" ht="50.1" customHeight="1">
      <c r="A127" s="202"/>
      <c r="B127" s="200"/>
      <c r="C127" s="200"/>
      <c r="D127" s="200"/>
      <c r="E127" s="200"/>
      <c r="F127" s="200"/>
      <c r="G127" s="204"/>
      <c r="H127" s="204"/>
      <c r="I127" s="171" t="s">
        <v>303</v>
      </c>
      <c r="J127" s="421">
        <v>214.59</v>
      </c>
      <c r="K127" s="217">
        <v>69.087000000000003</v>
      </c>
      <c r="L127" s="217">
        <v>12.042</v>
      </c>
      <c r="M127" s="217">
        <v>6.407</v>
      </c>
      <c r="N127" s="421">
        <v>0.88</v>
      </c>
      <c r="O127" s="226">
        <v>303.00599999999997</v>
      </c>
      <c r="Q127" s="205"/>
      <c r="R127" s="203"/>
    </row>
    <row r="128" spans="1:22" s="201" customFormat="1" ht="50.1" customHeight="1">
      <c r="A128" s="202"/>
      <c r="B128" s="200"/>
      <c r="C128" s="200"/>
      <c r="D128" s="200"/>
      <c r="E128" s="200"/>
      <c r="F128" s="200"/>
      <c r="G128" s="206"/>
      <c r="H128" s="206"/>
      <c r="I128" s="171" t="s">
        <v>318</v>
      </c>
      <c r="J128" s="421">
        <v>1.4019999999999999</v>
      </c>
      <c r="K128" s="421">
        <v>286.78300000000002</v>
      </c>
      <c r="L128" s="421">
        <v>13.093</v>
      </c>
      <c r="M128" s="421">
        <v>6.4560000000000004</v>
      </c>
      <c r="N128" s="421">
        <v>0.65700000000000003</v>
      </c>
      <c r="O128" s="422">
        <v>308.39100000000002</v>
      </c>
      <c r="R128" s="205"/>
      <c r="S128" s="205"/>
      <c r="T128" s="205"/>
      <c r="U128" s="205"/>
      <c r="V128" s="205"/>
    </row>
    <row r="129" spans="1:15" s="201" customFormat="1" ht="50.1" customHeight="1">
      <c r="A129" s="202"/>
      <c r="B129" s="200"/>
      <c r="C129" s="200"/>
      <c r="D129" s="200"/>
      <c r="E129" s="200"/>
      <c r="F129" s="200"/>
      <c r="I129" s="171" t="s">
        <v>329</v>
      </c>
      <c r="J129" s="421">
        <v>2.5000000000000001E-2</v>
      </c>
      <c r="K129" s="421">
        <v>352.90699999999998</v>
      </c>
      <c r="L129" s="421">
        <v>14.534000000000001</v>
      </c>
      <c r="M129" s="421">
        <v>3.605</v>
      </c>
      <c r="N129" s="421">
        <v>0.3</v>
      </c>
      <c r="O129" s="422">
        <v>371.37099999999998</v>
      </c>
    </row>
    <row r="130" spans="1:15" s="201" customFormat="1" ht="50.1" customHeight="1">
      <c r="A130" s="202"/>
      <c r="B130" s="200"/>
      <c r="C130" s="200"/>
      <c r="D130" s="200"/>
      <c r="E130" s="200"/>
      <c r="F130" s="200"/>
      <c r="I130" s="171" t="s">
        <v>393</v>
      </c>
      <c r="J130" s="421">
        <v>2.5000000000000001E-2</v>
      </c>
      <c r="K130" s="421">
        <v>347.52600000000001</v>
      </c>
      <c r="L130" s="421">
        <v>11.122</v>
      </c>
      <c r="M130" s="421">
        <v>3.1509999999999998</v>
      </c>
      <c r="N130" s="421">
        <v>0.2</v>
      </c>
      <c r="O130" s="422">
        <v>362.024</v>
      </c>
    </row>
    <row r="131" spans="1:15" s="201" customFormat="1" ht="50.1" customHeight="1">
      <c r="A131" s="202"/>
      <c r="B131" s="200"/>
      <c r="C131" s="200"/>
      <c r="D131" s="200"/>
      <c r="E131" s="200"/>
      <c r="F131" s="200"/>
      <c r="I131" s="366" t="s">
        <v>398</v>
      </c>
      <c r="J131" s="423">
        <v>0</v>
      </c>
      <c r="K131" s="423">
        <v>472.56299999999999</v>
      </c>
      <c r="L131" s="423">
        <v>7.8979999999999997</v>
      </c>
      <c r="M131" s="423">
        <v>2.1269999999999998</v>
      </c>
      <c r="N131" s="423">
        <v>0</v>
      </c>
      <c r="O131" s="424">
        <v>482.58800000000002</v>
      </c>
    </row>
    <row r="132" spans="1:15" ht="35.1" customHeight="1">
      <c r="A132" s="44"/>
      <c r="B132" s="44"/>
      <c r="C132" s="12"/>
      <c r="D132" s="44"/>
      <c r="E132" s="44"/>
      <c r="F132" s="44"/>
    </row>
    <row r="133" spans="1:15" ht="35.1" customHeight="1">
      <c r="A133" s="490"/>
      <c r="B133" s="491"/>
      <c r="C133" s="491"/>
      <c r="D133" s="491"/>
      <c r="E133" s="491"/>
      <c r="F133" s="491"/>
      <c r="G133" s="29"/>
      <c r="H133" s="29"/>
      <c r="I133" s="442" t="s">
        <v>282</v>
      </c>
      <c r="J133" s="442"/>
      <c r="K133" s="442"/>
      <c r="L133" s="442"/>
      <c r="M133" s="442"/>
      <c r="N133" s="442"/>
      <c r="O133" s="442"/>
    </row>
    <row r="134" spans="1:15" ht="35.1" customHeight="1">
      <c r="A134" s="42"/>
      <c r="B134" s="42"/>
      <c r="C134" s="42"/>
      <c r="D134" s="42"/>
      <c r="E134" s="42"/>
      <c r="F134" s="42"/>
      <c r="G134" s="29"/>
      <c r="H134" s="29"/>
      <c r="I134" s="116"/>
      <c r="J134" s="21"/>
      <c r="K134" s="21"/>
      <c r="L134" s="21"/>
      <c r="M134" s="21"/>
      <c r="N134" s="21"/>
      <c r="O134" s="21"/>
    </row>
    <row r="135" spans="1:15" ht="35.1" customHeight="1">
      <c r="A135" s="36"/>
      <c r="B135" s="36"/>
      <c r="C135" s="36"/>
      <c r="D135" s="36"/>
      <c r="E135" s="36"/>
      <c r="F135" s="40"/>
      <c r="G135" s="29"/>
      <c r="H135" s="29"/>
      <c r="I135" s="117" t="s">
        <v>11</v>
      </c>
      <c r="J135" s="117"/>
      <c r="K135" s="117"/>
      <c r="L135" s="117"/>
      <c r="M135" s="117"/>
      <c r="N135" s="462" t="s">
        <v>31</v>
      </c>
      <c r="O135" s="462"/>
    </row>
    <row r="136" spans="1:15" ht="35.1" customHeight="1">
      <c r="A136" s="36"/>
      <c r="B136" s="36"/>
      <c r="C136" s="36"/>
      <c r="D136" s="36"/>
      <c r="E136" s="36"/>
      <c r="F136" s="40"/>
      <c r="G136" s="29"/>
      <c r="H136" s="29"/>
      <c r="I136" s="29"/>
      <c r="J136" s="29"/>
      <c r="K136" s="29"/>
      <c r="L136" s="29"/>
      <c r="M136" s="29"/>
      <c r="N136" s="29"/>
      <c r="O136" s="30"/>
    </row>
    <row r="137" spans="1:15" ht="35.1" customHeight="1">
      <c r="A137" s="492"/>
      <c r="B137" s="492"/>
      <c r="C137" s="492"/>
      <c r="D137" s="492"/>
      <c r="E137" s="492"/>
      <c r="F137" s="492"/>
      <c r="I137" s="452" t="s">
        <v>38</v>
      </c>
      <c r="J137" s="452"/>
      <c r="K137" s="452"/>
      <c r="L137" s="452"/>
      <c r="M137" s="452"/>
      <c r="N137" s="452"/>
      <c r="O137" s="452"/>
    </row>
    <row r="138" spans="1:15" ht="35.1" customHeight="1">
      <c r="A138" s="44"/>
      <c r="B138" s="44"/>
      <c r="C138" s="44"/>
      <c r="D138" s="44"/>
      <c r="E138" s="44"/>
      <c r="F138" s="86"/>
      <c r="O138" s="10" t="s">
        <v>190</v>
      </c>
    </row>
    <row r="139" spans="1:15" ht="24.95" customHeight="1">
      <c r="A139" s="44"/>
      <c r="B139" s="19"/>
      <c r="C139" s="19"/>
      <c r="D139" s="19"/>
      <c r="E139" s="87"/>
      <c r="F139" s="19"/>
      <c r="I139" s="497" t="s">
        <v>12</v>
      </c>
      <c r="J139" s="494" t="s">
        <v>325</v>
      </c>
      <c r="K139" s="494" t="s">
        <v>307</v>
      </c>
      <c r="L139" s="494" t="s">
        <v>306</v>
      </c>
      <c r="M139" s="494" t="s">
        <v>162</v>
      </c>
      <c r="N139" s="494" t="s">
        <v>163</v>
      </c>
      <c r="O139" s="494" t="s">
        <v>0</v>
      </c>
    </row>
    <row r="140" spans="1:15" ht="24.95" customHeight="1">
      <c r="A140" s="19"/>
      <c r="B140" s="87"/>
      <c r="C140" s="87"/>
      <c r="D140" s="19"/>
      <c r="E140" s="19"/>
      <c r="F140" s="19"/>
      <c r="I140" s="498"/>
      <c r="J140" s="495"/>
      <c r="K140" s="495"/>
      <c r="L140" s="500"/>
      <c r="M140" s="500"/>
      <c r="N140" s="495"/>
      <c r="O140" s="495"/>
    </row>
    <row r="141" spans="1:15" ht="24.95" customHeight="1">
      <c r="A141" s="44"/>
      <c r="B141" s="44"/>
      <c r="C141" s="44"/>
      <c r="D141" s="44"/>
      <c r="E141" s="19"/>
      <c r="F141" s="19"/>
      <c r="I141" s="499"/>
      <c r="J141" s="496"/>
      <c r="K141" s="496"/>
      <c r="L141" s="501"/>
      <c r="M141" s="501"/>
      <c r="N141" s="496"/>
      <c r="O141" s="496"/>
    </row>
    <row r="142" spans="1:15" s="38" customFormat="1" ht="50.1" customHeight="1">
      <c r="A142" s="193"/>
      <c r="B142" s="146"/>
      <c r="C142" s="146"/>
      <c r="D142" s="146"/>
      <c r="E142" s="146"/>
      <c r="F142" s="146"/>
      <c r="I142" s="171" t="s">
        <v>26</v>
      </c>
      <c r="J142" s="421">
        <v>55.186999999999998</v>
      </c>
      <c r="K142" s="421">
        <v>205.14699999999999</v>
      </c>
      <c r="L142" s="421">
        <v>1.17</v>
      </c>
      <c r="M142" s="421">
        <v>0.55700000000000005</v>
      </c>
      <c r="N142" s="421">
        <v>0.53200000000000003</v>
      </c>
      <c r="O142" s="422">
        <v>262.59300000000002</v>
      </c>
    </row>
    <row r="143" spans="1:15" s="38" customFormat="1" ht="50.1" customHeight="1">
      <c r="A143" s="194"/>
      <c r="B143" s="146"/>
      <c r="C143" s="146"/>
      <c r="D143" s="146"/>
      <c r="E143" s="146"/>
      <c r="F143" s="146"/>
      <c r="I143" s="171" t="s">
        <v>74</v>
      </c>
      <c r="J143" s="421">
        <v>82.259</v>
      </c>
      <c r="K143" s="421">
        <v>158.07499999999999</v>
      </c>
      <c r="L143" s="421">
        <v>1.3149999999999999</v>
      </c>
      <c r="M143" s="421">
        <v>0.57299999999999995</v>
      </c>
      <c r="N143" s="421">
        <v>0.185</v>
      </c>
      <c r="O143" s="422">
        <v>242.40700000000001</v>
      </c>
    </row>
    <row r="144" spans="1:15" s="38" customFormat="1" ht="50.1" customHeight="1">
      <c r="A144" s="194"/>
      <c r="B144" s="146"/>
      <c r="C144" s="146"/>
      <c r="D144" s="146"/>
      <c r="E144" s="146"/>
      <c r="F144" s="146"/>
      <c r="I144" s="171" t="s">
        <v>86</v>
      </c>
      <c r="J144" s="421">
        <v>63.402000000000001</v>
      </c>
      <c r="K144" s="421">
        <v>163.58699999999999</v>
      </c>
      <c r="L144" s="421">
        <v>0.68</v>
      </c>
      <c r="M144" s="421">
        <v>0.74</v>
      </c>
      <c r="N144" s="421">
        <v>0.86899999999999999</v>
      </c>
      <c r="O144" s="422">
        <v>229.27799999999999</v>
      </c>
    </row>
    <row r="145" spans="1:22" s="38" customFormat="1" ht="50.1" customHeight="1">
      <c r="A145" s="194"/>
      <c r="B145" s="146"/>
      <c r="C145" s="146"/>
      <c r="D145" s="146"/>
      <c r="E145" s="146"/>
      <c r="F145" s="146"/>
      <c r="I145" s="171" t="s">
        <v>88</v>
      </c>
      <c r="J145" s="421">
        <v>38.756999999999998</v>
      </c>
      <c r="K145" s="421">
        <v>212.04599999999999</v>
      </c>
      <c r="L145" s="421">
        <v>0.75</v>
      </c>
      <c r="M145" s="421">
        <v>5.2999999999999999E-2</v>
      </c>
      <c r="N145" s="421">
        <v>0.1</v>
      </c>
      <c r="O145" s="422">
        <v>251.70599999999999</v>
      </c>
    </row>
    <row r="146" spans="1:22" s="38" customFormat="1" ht="50.1" customHeight="1">
      <c r="A146" s="194"/>
      <c r="B146" s="146"/>
      <c r="C146" s="146"/>
      <c r="D146" s="146"/>
      <c r="E146" s="146"/>
      <c r="F146" s="146"/>
      <c r="I146" s="171" t="s">
        <v>89</v>
      </c>
      <c r="J146" s="421">
        <v>12.084</v>
      </c>
      <c r="K146" s="421">
        <v>273.76299999999998</v>
      </c>
      <c r="L146" s="421">
        <v>3.8730000000000002</v>
      </c>
      <c r="M146" s="421">
        <v>0.96</v>
      </c>
      <c r="N146" s="421">
        <v>3.3319999999999999</v>
      </c>
      <c r="O146" s="422">
        <v>294.01199999999994</v>
      </c>
    </row>
    <row r="147" spans="1:22" s="38" customFormat="1" ht="50.1" customHeight="1">
      <c r="A147" s="194"/>
      <c r="B147" s="146"/>
      <c r="C147" s="146"/>
      <c r="D147" s="146"/>
      <c r="E147" s="146"/>
      <c r="F147" s="146"/>
      <c r="I147" s="171" t="s">
        <v>153</v>
      </c>
      <c r="J147" s="217">
        <v>1.661</v>
      </c>
      <c r="K147" s="217">
        <v>268.11500000000001</v>
      </c>
      <c r="L147" s="217">
        <v>3.6259999999999999</v>
      </c>
      <c r="M147" s="217">
        <v>1.3720000000000001</v>
      </c>
      <c r="N147" s="217">
        <v>2.0859999999999999</v>
      </c>
      <c r="O147" s="422">
        <v>276.86</v>
      </c>
      <c r="Q147" s="150"/>
    </row>
    <row r="148" spans="1:22" s="38" customFormat="1" ht="50.1" customHeight="1">
      <c r="A148" s="194"/>
      <c r="B148" s="146"/>
      <c r="C148" s="136"/>
      <c r="D148" s="146"/>
      <c r="E148" s="146"/>
      <c r="F148" s="146"/>
      <c r="I148" s="171" t="s">
        <v>228</v>
      </c>
      <c r="J148" s="217">
        <v>5.7629999999999999</v>
      </c>
      <c r="K148" s="217">
        <v>338.09199999999998</v>
      </c>
      <c r="L148" s="421">
        <v>0</v>
      </c>
      <c r="M148" s="421">
        <v>1.5</v>
      </c>
      <c r="N148" s="217">
        <v>0.29099999999999998</v>
      </c>
      <c r="O148" s="226">
        <v>345.64599999999996</v>
      </c>
      <c r="Q148" s="181"/>
      <c r="R148" s="181"/>
      <c r="S148" s="181"/>
      <c r="T148" s="181"/>
      <c r="U148" s="181"/>
    </row>
    <row r="149" spans="1:22" s="38" customFormat="1" ht="50.1" customHeight="1">
      <c r="A149" s="194"/>
      <c r="B149" s="146"/>
      <c r="C149" s="136"/>
      <c r="D149" s="146"/>
      <c r="E149" s="146"/>
      <c r="F149" s="146"/>
      <c r="I149" s="171" t="s">
        <v>303</v>
      </c>
      <c r="J149" s="217">
        <v>237.54400000000001</v>
      </c>
      <c r="K149" s="217">
        <v>63.033999999999999</v>
      </c>
      <c r="L149" s="217">
        <v>0.17499999999999999</v>
      </c>
      <c r="M149" s="421">
        <v>0.3</v>
      </c>
      <c r="N149" s="421">
        <v>0.06</v>
      </c>
      <c r="O149" s="226">
        <v>301.11300000000006</v>
      </c>
      <c r="R149" s="181"/>
      <c r="S149" s="181"/>
      <c r="T149" s="181"/>
      <c r="U149" s="181"/>
    </row>
    <row r="150" spans="1:22" s="38" customFormat="1" ht="50.1" customHeight="1">
      <c r="A150" s="194"/>
      <c r="B150" s="146"/>
      <c r="C150" s="136"/>
      <c r="D150" s="146"/>
      <c r="E150" s="146"/>
      <c r="F150" s="146"/>
      <c r="G150" s="136"/>
      <c r="H150" s="136"/>
      <c r="I150" s="171" t="s">
        <v>318</v>
      </c>
      <c r="J150" s="421">
        <v>27.35</v>
      </c>
      <c r="K150" s="421">
        <v>280.334</v>
      </c>
      <c r="L150" s="421">
        <v>0.54800000000000004</v>
      </c>
      <c r="M150" s="421">
        <v>0</v>
      </c>
      <c r="N150" s="421">
        <v>0</v>
      </c>
      <c r="O150" s="422">
        <v>308.23200000000003</v>
      </c>
      <c r="R150" s="181"/>
    </row>
    <row r="151" spans="1:22" s="38" customFormat="1" ht="50.1" customHeight="1">
      <c r="A151" s="194"/>
      <c r="B151" s="146"/>
      <c r="C151" s="146"/>
      <c r="D151" s="146"/>
      <c r="E151" s="146"/>
      <c r="F151" s="146"/>
      <c r="I151" s="171" t="s">
        <v>329</v>
      </c>
      <c r="J151" s="421">
        <v>35.799999999999997</v>
      </c>
      <c r="K151" s="421">
        <v>336.62200000000001</v>
      </c>
      <c r="L151" s="421">
        <v>0.2</v>
      </c>
      <c r="M151" s="421">
        <v>0</v>
      </c>
      <c r="N151" s="421">
        <v>0</v>
      </c>
      <c r="O151" s="422">
        <v>372.62200000000001</v>
      </c>
      <c r="Q151" s="187"/>
      <c r="R151" s="187"/>
      <c r="S151" s="187"/>
      <c r="T151" s="187"/>
      <c r="U151" s="187"/>
      <c r="V151" s="187"/>
    </row>
    <row r="152" spans="1:22" s="38" customFormat="1" ht="50.1" customHeight="1">
      <c r="A152" s="194"/>
      <c r="B152" s="146"/>
      <c r="C152" s="146"/>
      <c r="D152" s="146"/>
      <c r="E152" s="146"/>
      <c r="F152" s="146"/>
      <c r="I152" s="171" t="s">
        <v>393</v>
      </c>
      <c r="J152" s="421">
        <v>38.844000000000001</v>
      </c>
      <c r="K152" s="421">
        <v>514.48400000000004</v>
      </c>
      <c r="L152" s="421">
        <v>0</v>
      </c>
      <c r="M152" s="421">
        <v>0</v>
      </c>
      <c r="N152" s="421">
        <v>0</v>
      </c>
      <c r="O152" s="422">
        <v>553.32799999999997</v>
      </c>
      <c r="Q152" s="187"/>
      <c r="R152" s="187"/>
      <c r="S152" s="187"/>
      <c r="T152" s="187"/>
      <c r="U152" s="187"/>
      <c r="V152" s="187"/>
    </row>
    <row r="153" spans="1:22" s="38" customFormat="1" ht="50.1" customHeight="1">
      <c r="A153" s="194"/>
      <c r="B153" s="146"/>
      <c r="C153" s="146"/>
      <c r="D153" s="146"/>
      <c r="E153" s="146"/>
      <c r="F153" s="146"/>
      <c r="I153" s="366" t="s">
        <v>398</v>
      </c>
      <c r="J153" s="423">
        <v>16.053000000000001</v>
      </c>
      <c r="K153" s="423">
        <v>260.26799999999997</v>
      </c>
      <c r="L153" s="423">
        <v>0</v>
      </c>
      <c r="M153" s="423">
        <v>0</v>
      </c>
      <c r="N153" s="423">
        <v>0</v>
      </c>
      <c r="O153" s="424">
        <v>276.32100000000003</v>
      </c>
    </row>
    <row r="154" spans="1:22" ht="35.1" customHeight="1"/>
    <row r="155" spans="1:22" ht="35.1" customHeight="1"/>
  </sheetData>
  <mergeCells count="81">
    <mergeCell ref="N135:O135"/>
    <mergeCell ref="I139:I141"/>
    <mergeCell ref="J139:J141"/>
    <mergeCell ref="K139:K141"/>
    <mergeCell ref="L139:L141"/>
    <mergeCell ref="M139:M141"/>
    <mergeCell ref="N139:N141"/>
    <mergeCell ref="O139:O141"/>
    <mergeCell ref="I137:O137"/>
    <mergeCell ref="O117:O119"/>
    <mergeCell ref="N117:N119"/>
    <mergeCell ref="M117:M119"/>
    <mergeCell ref="I115:O115"/>
    <mergeCell ref="L117:L119"/>
    <mergeCell ref="K117:K119"/>
    <mergeCell ref="J117:J119"/>
    <mergeCell ref="I117:I119"/>
    <mergeCell ref="I89:O89"/>
    <mergeCell ref="K73:K75"/>
    <mergeCell ref="L73:L75"/>
    <mergeCell ref="I71:O71"/>
    <mergeCell ref="I73:I75"/>
    <mergeCell ref="N95:N97"/>
    <mergeCell ref="O95:O97"/>
    <mergeCell ref="I93:O93"/>
    <mergeCell ref="M69:O69"/>
    <mergeCell ref="I29:I31"/>
    <mergeCell ref="J29:J31"/>
    <mergeCell ref="K29:K31"/>
    <mergeCell ref="L29:L31"/>
    <mergeCell ref="M51:M53"/>
    <mergeCell ref="N51:N53"/>
    <mergeCell ref="O51:O53"/>
    <mergeCell ref="M29:M31"/>
    <mergeCell ref="N29:N31"/>
    <mergeCell ref="M73:M75"/>
    <mergeCell ref="N73:N75"/>
    <mergeCell ref="O73:O75"/>
    <mergeCell ref="I67:O67"/>
    <mergeCell ref="I7:I9"/>
    <mergeCell ref="J7:J9"/>
    <mergeCell ref="K7:K9"/>
    <mergeCell ref="L7:L9"/>
    <mergeCell ref="M7:M9"/>
    <mergeCell ref="N7:N9"/>
    <mergeCell ref="I45:O45"/>
    <mergeCell ref="I49:O49"/>
    <mergeCell ref="O7:O9"/>
    <mergeCell ref="J51:J53"/>
    <mergeCell ref="K51:K53"/>
    <mergeCell ref="L51:L53"/>
    <mergeCell ref="I51:I53"/>
    <mergeCell ref="I1:O1"/>
    <mergeCell ref="I5:O5"/>
    <mergeCell ref="I23:O23"/>
    <mergeCell ref="O29:O31"/>
    <mergeCell ref="I27:O27"/>
    <mergeCell ref="I133:O133"/>
    <mergeCell ref="J73:J75"/>
    <mergeCell ref="A137:F137"/>
    <mergeCell ref="A89:F89"/>
    <mergeCell ref="A93:F93"/>
    <mergeCell ref="A111:F111"/>
    <mergeCell ref="A115:F115"/>
    <mergeCell ref="A133:F133"/>
    <mergeCell ref="I111:O111"/>
    <mergeCell ref="N113:O113"/>
    <mergeCell ref="N91:O91"/>
    <mergeCell ref="I95:I97"/>
    <mergeCell ref="J95:J97"/>
    <mergeCell ref="K95:K97"/>
    <mergeCell ref="L95:L97"/>
    <mergeCell ref="M95:M97"/>
    <mergeCell ref="A45:F45"/>
    <mergeCell ref="A49:F49"/>
    <mergeCell ref="A67:F67"/>
    <mergeCell ref="A71:F71"/>
    <mergeCell ref="A1:F1"/>
    <mergeCell ref="A5:F5"/>
    <mergeCell ref="A23:F23"/>
    <mergeCell ref="A27:F27"/>
  </mergeCells>
  <phoneticPr fontId="2" type="noConversion"/>
  <printOptions horizontalCentered="1"/>
  <pageMargins left="0.85" right="0.5" top="0.5" bottom="0.5" header="0.5" footer="0.5"/>
  <pageSetup scale="61" orientation="portrait" horizontalDpi="1200" verticalDpi="1200" r:id="rId1"/>
  <headerFooter alignWithMargins="0"/>
  <rowBreaks count="6" manualBreakCount="6">
    <brk id="22" max="22" man="1"/>
    <brk id="44" max="16383" man="1"/>
    <brk id="66" max="16383" man="1"/>
    <brk id="88" max="16383" man="1"/>
    <brk id="110" max="16383" man="1"/>
    <brk id="132" max="16383" man="1"/>
  </rowBreaks>
  <colBreaks count="1" manualBreakCount="1">
    <brk id="16" max="14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B1:AF24"/>
  <sheetViews>
    <sheetView view="pageBreakPreview" zoomScale="60" workbookViewId="0"/>
  </sheetViews>
  <sheetFormatPr defaultRowHeight="12.75"/>
  <cols>
    <col min="2" max="2" width="14" customWidth="1"/>
    <col min="3" max="3" width="16.140625" customWidth="1"/>
    <col min="4" max="4" width="16.85546875" customWidth="1"/>
    <col min="5" max="5" width="14.7109375" customWidth="1"/>
    <col min="6" max="6" width="17.5703125" customWidth="1"/>
    <col min="7" max="7" width="17.140625" customWidth="1"/>
    <col min="8" max="8" width="16.85546875" customWidth="1"/>
    <col min="9" max="9" width="14.7109375" customWidth="1"/>
    <col min="10" max="10" width="16.5703125" customWidth="1"/>
    <col min="11" max="13" width="14.7109375" customWidth="1"/>
    <col min="14" max="14" width="16.42578125" customWidth="1"/>
    <col min="15" max="15" width="14.85546875" customWidth="1"/>
    <col min="16" max="16" width="15.5703125" customWidth="1"/>
    <col min="17" max="17" width="12.7109375" customWidth="1"/>
    <col min="18" max="18" width="14.5703125" customWidth="1"/>
    <col min="19" max="19" width="13.42578125" customWidth="1"/>
    <col min="20" max="20" width="11.85546875" customWidth="1"/>
    <col min="21" max="21" width="10.7109375" customWidth="1"/>
    <col min="22" max="23" width="12.5703125" customWidth="1"/>
    <col min="24" max="24" width="11.85546875" customWidth="1"/>
    <col min="25" max="25" width="11.7109375" customWidth="1"/>
    <col min="26" max="27" width="12.85546875" customWidth="1"/>
    <col min="28" max="28" width="11.85546875" customWidth="1"/>
    <col min="29" max="29" width="11.7109375" customWidth="1"/>
    <col min="30" max="30" width="13.28515625" customWidth="1"/>
  </cols>
  <sheetData>
    <row r="1" spans="2:32" ht="39.950000000000003" customHeight="1">
      <c r="B1" s="469" t="s">
        <v>298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</row>
    <row r="2" spans="2:32" ht="39.950000000000003" customHeight="1">
      <c r="B2" s="201" t="s">
        <v>82</v>
      </c>
      <c r="C2" s="117"/>
      <c r="D2" s="117" t="s">
        <v>11</v>
      </c>
      <c r="E2" s="117"/>
      <c r="F2" s="117"/>
      <c r="G2" s="117"/>
      <c r="H2" s="117"/>
      <c r="I2" s="117"/>
      <c r="J2" s="420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2:32" ht="39.950000000000003" customHeight="1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</row>
    <row r="4" spans="2:32" ht="39.950000000000003" customHeight="1">
      <c r="B4" s="503" t="s">
        <v>56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 t="s">
        <v>56</v>
      </c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434"/>
      <c r="AF4" s="434"/>
    </row>
    <row r="5" spans="2:32" ht="39.950000000000003" customHeight="1">
      <c r="B5" s="135"/>
      <c r="C5" s="135"/>
      <c r="D5" s="135"/>
      <c r="E5" s="135"/>
      <c r="F5" s="504" t="s">
        <v>405</v>
      </c>
      <c r="G5" s="504"/>
      <c r="H5" s="504"/>
      <c r="I5" s="504"/>
      <c r="J5" s="504"/>
      <c r="K5" s="135"/>
      <c r="L5" s="435"/>
      <c r="M5" s="435"/>
      <c r="N5" s="435"/>
      <c r="O5" s="504" t="s">
        <v>406</v>
      </c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435"/>
      <c r="AF5" s="435"/>
    </row>
    <row r="6" spans="2:32" ht="39.950000000000003" customHeight="1">
      <c r="B6" s="21"/>
      <c r="C6" s="21"/>
      <c r="D6" s="21"/>
      <c r="E6" s="21"/>
      <c r="F6" s="21"/>
      <c r="G6" s="117"/>
      <c r="H6" s="117"/>
      <c r="I6" s="117"/>
      <c r="J6" s="117"/>
      <c r="K6" s="117"/>
      <c r="L6" s="505" t="s">
        <v>14</v>
      </c>
      <c r="M6" s="505"/>
      <c r="N6" s="505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505" t="s">
        <v>14</v>
      </c>
      <c r="AC6" s="505"/>
      <c r="AD6" s="505"/>
    </row>
    <row r="7" spans="2:32" s="29" customFormat="1" ht="39.950000000000003" customHeight="1">
      <c r="B7" s="502" t="s">
        <v>29</v>
      </c>
      <c r="C7" s="502"/>
      <c r="D7" s="502"/>
      <c r="E7" s="502"/>
      <c r="F7" s="502"/>
      <c r="G7" s="502" t="s">
        <v>30</v>
      </c>
      <c r="H7" s="502"/>
      <c r="I7" s="502"/>
      <c r="J7" s="502"/>
      <c r="K7" s="502" t="s">
        <v>32</v>
      </c>
      <c r="L7" s="502"/>
      <c r="M7" s="502"/>
      <c r="N7" s="502"/>
      <c r="O7" s="502" t="s">
        <v>187</v>
      </c>
      <c r="P7" s="502"/>
      <c r="Q7" s="502"/>
      <c r="R7" s="502"/>
      <c r="S7" s="502" t="s">
        <v>75</v>
      </c>
      <c r="T7" s="502"/>
      <c r="U7" s="502"/>
      <c r="V7" s="502"/>
      <c r="W7" s="502" t="s">
        <v>69</v>
      </c>
      <c r="X7" s="502"/>
      <c r="Y7" s="502"/>
      <c r="Z7" s="502"/>
      <c r="AA7" s="502" t="s">
        <v>53</v>
      </c>
      <c r="AB7" s="502"/>
      <c r="AC7" s="502"/>
      <c r="AD7" s="502"/>
    </row>
    <row r="8" spans="2:32" s="29" customFormat="1" ht="39.950000000000003" customHeight="1">
      <c r="B8" s="345" t="s">
        <v>12</v>
      </c>
      <c r="C8" s="346" t="s">
        <v>197</v>
      </c>
      <c r="D8" s="346" t="s">
        <v>198</v>
      </c>
      <c r="E8" s="346" t="s">
        <v>199</v>
      </c>
      <c r="F8" s="346" t="s">
        <v>0</v>
      </c>
      <c r="G8" s="346" t="s">
        <v>197</v>
      </c>
      <c r="H8" s="346" t="s">
        <v>198</v>
      </c>
      <c r="I8" s="346" t="s">
        <v>199</v>
      </c>
      <c r="J8" s="346" t="s">
        <v>0</v>
      </c>
      <c r="K8" s="346" t="s">
        <v>197</v>
      </c>
      <c r="L8" s="346" t="s">
        <v>198</v>
      </c>
      <c r="M8" s="346" t="s">
        <v>199</v>
      </c>
      <c r="N8" s="346" t="s">
        <v>0</v>
      </c>
      <c r="O8" s="346" t="s">
        <v>197</v>
      </c>
      <c r="P8" s="346" t="s">
        <v>198</v>
      </c>
      <c r="Q8" s="346" t="s">
        <v>199</v>
      </c>
      <c r="R8" s="346" t="s">
        <v>0</v>
      </c>
      <c r="S8" s="346" t="s">
        <v>197</v>
      </c>
      <c r="T8" s="346" t="s">
        <v>198</v>
      </c>
      <c r="U8" s="346" t="s">
        <v>199</v>
      </c>
      <c r="V8" s="346" t="s">
        <v>0</v>
      </c>
      <c r="W8" s="346" t="s">
        <v>197</v>
      </c>
      <c r="X8" s="346" t="s">
        <v>198</v>
      </c>
      <c r="Y8" s="346" t="s">
        <v>199</v>
      </c>
      <c r="Z8" s="346" t="s">
        <v>0</v>
      </c>
      <c r="AA8" s="346" t="s">
        <v>197</v>
      </c>
      <c r="AB8" s="346" t="s">
        <v>198</v>
      </c>
      <c r="AC8" s="346" t="s">
        <v>199</v>
      </c>
      <c r="AD8" s="346" t="s">
        <v>0</v>
      </c>
    </row>
    <row r="9" spans="2:32" s="38" customFormat="1" ht="65.099999999999994" customHeight="1">
      <c r="B9" s="207" t="s">
        <v>26</v>
      </c>
      <c r="C9" s="146">
        <v>52088.674000000006</v>
      </c>
      <c r="D9" s="146">
        <v>22809.592000000001</v>
      </c>
      <c r="E9" s="146">
        <v>2782.165</v>
      </c>
      <c r="F9" s="158">
        <v>77680.430999999997</v>
      </c>
      <c r="G9" s="146">
        <v>42962.985000000001</v>
      </c>
      <c r="H9" s="146">
        <v>17540.633000000002</v>
      </c>
      <c r="I9" s="146">
        <v>2290.7190000000001</v>
      </c>
      <c r="J9" s="158">
        <v>62794.337</v>
      </c>
      <c r="K9" s="146">
        <v>4492.04</v>
      </c>
      <c r="L9" s="146">
        <v>4814.5940000000001</v>
      </c>
      <c r="M9" s="146">
        <v>450.83499999999998</v>
      </c>
      <c r="N9" s="158">
        <v>9757.4689999999991</v>
      </c>
      <c r="O9" s="209">
        <v>3921.0880000000002</v>
      </c>
      <c r="P9" s="146">
        <v>405.28300000000002</v>
      </c>
      <c r="Q9" s="146">
        <v>27.74</v>
      </c>
      <c r="R9" s="158">
        <v>4354.1109999999999</v>
      </c>
      <c r="S9" s="209">
        <v>174.47499999999999</v>
      </c>
      <c r="T9" s="146">
        <v>20.202999999999999</v>
      </c>
      <c r="U9" s="146">
        <v>9.6280000000000001</v>
      </c>
      <c r="V9" s="158">
        <v>204.30599999999998</v>
      </c>
      <c r="W9" s="146">
        <v>277.75200000000001</v>
      </c>
      <c r="X9" s="146">
        <v>27.152000000000001</v>
      </c>
      <c r="Y9" s="146">
        <v>2.7109999999999999</v>
      </c>
      <c r="Z9" s="158">
        <v>307.61500000000001</v>
      </c>
      <c r="AA9" s="146">
        <v>260.334</v>
      </c>
      <c r="AB9" s="146">
        <v>1.7270000000000001</v>
      </c>
      <c r="AC9" s="146">
        <v>0.53200000000000003</v>
      </c>
      <c r="AD9" s="158">
        <v>262.59299999999996</v>
      </c>
    </row>
    <row r="10" spans="2:32" s="38" customFormat="1" ht="65.099999999999994" customHeight="1">
      <c r="B10" s="207" t="s">
        <v>74</v>
      </c>
      <c r="C10" s="146">
        <v>47135.109000000004</v>
      </c>
      <c r="D10" s="146">
        <v>19970.630999999998</v>
      </c>
      <c r="E10" s="146">
        <v>2455.6350000000002</v>
      </c>
      <c r="F10" s="158">
        <v>69561.375</v>
      </c>
      <c r="G10" s="146">
        <v>39192.404999999999</v>
      </c>
      <c r="H10" s="146">
        <v>15790.467000000001</v>
      </c>
      <c r="I10" s="146">
        <v>2075.107</v>
      </c>
      <c r="J10" s="158">
        <v>57057.979000000007</v>
      </c>
      <c r="K10" s="146">
        <v>4165.924</v>
      </c>
      <c r="L10" s="146">
        <v>3874.0630000000001</v>
      </c>
      <c r="M10" s="146">
        <v>340.54899999999998</v>
      </c>
      <c r="N10" s="158">
        <v>8380.5360000000001</v>
      </c>
      <c r="O10" s="209">
        <v>3222.65</v>
      </c>
      <c r="P10" s="146">
        <v>276.01499999999999</v>
      </c>
      <c r="Q10" s="146">
        <v>28.018000000000001</v>
      </c>
      <c r="R10" s="158">
        <v>3526.683</v>
      </c>
      <c r="S10" s="209">
        <v>96.894000000000005</v>
      </c>
      <c r="T10" s="146">
        <v>10.391999999999999</v>
      </c>
      <c r="U10" s="146">
        <v>8.1590000000000007</v>
      </c>
      <c r="V10" s="158">
        <v>115.44499999999999</v>
      </c>
      <c r="W10" s="146">
        <v>216.90199999999999</v>
      </c>
      <c r="X10" s="146">
        <v>17.806000000000001</v>
      </c>
      <c r="Y10" s="146">
        <v>3.617</v>
      </c>
      <c r="Z10" s="158">
        <v>238.32499999999999</v>
      </c>
      <c r="AA10" s="146">
        <v>240.334</v>
      </c>
      <c r="AB10" s="146">
        <v>1.8879999999999999</v>
      </c>
      <c r="AC10" s="146">
        <v>0.185</v>
      </c>
      <c r="AD10" s="158">
        <v>242.40700000000001</v>
      </c>
    </row>
    <row r="11" spans="2:32" s="38" customFormat="1" ht="65.099999999999994" customHeight="1">
      <c r="B11" s="207" t="s">
        <v>86</v>
      </c>
      <c r="C11" s="146">
        <v>44606.48</v>
      </c>
      <c r="D11" s="146">
        <v>18834.106</v>
      </c>
      <c r="E11" s="146">
        <v>2011.2019999999998</v>
      </c>
      <c r="F11" s="158">
        <v>65451.788</v>
      </c>
      <c r="G11" s="146">
        <v>36733.232000000004</v>
      </c>
      <c r="H11" s="146">
        <v>15164.96</v>
      </c>
      <c r="I11" s="146">
        <v>1698.856</v>
      </c>
      <c r="J11" s="158">
        <v>53597.048000000003</v>
      </c>
      <c r="K11" s="146">
        <v>4070.9679999999998</v>
      </c>
      <c r="L11" s="146">
        <v>3240.538</v>
      </c>
      <c r="M11" s="146">
        <v>277.47199999999998</v>
      </c>
      <c r="N11" s="158">
        <v>7588.9779999999992</v>
      </c>
      <c r="O11" s="209">
        <v>3318.8580000000002</v>
      </c>
      <c r="P11" s="146">
        <v>403.221</v>
      </c>
      <c r="Q11" s="146">
        <v>28.209</v>
      </c>
      <c r="R11" s="158">
        <v>3750.288</v>
      </c>
      <c r="S11" s="209">
        <v>92.286000000000001</v>
      </c>
      <c r="T11" s="146">
        <v>11.414</v>
      </c>
      <c r="U11" s="146">
        <v>3.129</v>
      </c>
      <c r="V11" s="158">
        <v>106.82900000000001</v>
      </c>
      <c r="W11" s="146">
        <v>164.14699999999999</v>
      </c>
      <c r="X11" s="146">
        <v>12.552</v>
      </c>
      <c r="Y11" s="146">
        <v>2.6680000000000001</v>
      </c>
      <c r="Z11" s="158">
        <v>179.36699999999999</v>
      </c>
      <c r="AA11" s="146">
        <v>226.989</v>
      </c>
      <c r="AB11" s="146">
        <v>1.421</v>
      </c>
      <c r="AC11" s="146">
        <v>0.86799999999999999</v>
      </c>
      <c r="AD11" s="158">
        <v>229.27799999999999</v>
      </c>
    </row>
    <row r="12" spans="2:32" s="38" customFormat="1" ht="65.099999999999994" customHeight="1">
      <c r="B12" s="207" t="s">
        <v>88</v>
      </c>
      <c r="C12" s="146">
        <v>45206.723000000005</v>
      </c>
      <c r="D12" s="146">
        <v>17365.194</v>
      </c>
      <c r="E12" s="146">
        <v>1560.8419999999999</v>
      </c>
      <c r="F12" s="158">
        <v>64132.758999999998</v>
      </c>
      <c r="G12" s="146">
        <v>37676.703000000001</v>
      </c>
      <c r="H12" s="146">
        <v>13049.463</v>
      </c>
      <c r="I12" s="146">
        <v>1214.606</v>
      </c>
      <c r="J12" s="158">
        <v>51940.771999999997</v>
      </c>
      <c r="K12" s="146">
        <v>4299.9049999999997</v>
      </c>
      <c r="L12" s="146">
        <v>3585.1320000000001</v>
      </c>
      <c r="M12" s="146">
        <v>324.16199999999998</v>
      </c>
      <c r="N12" s="158">
        <v>8209.1990000000005</v>
      </c>
      <c r="O12" s="209">
        <v>2706.34</v>
      </c>
      <c r="P12" s="146">
        <v>713.06399999999996</v>
      </c>
      <c r="Q12" s="146">
        <v>16.309999999999999</v>
      </c>
      <c r="R12" s="158">
        <v>3435.7139999999999</v>
      </c>
      <c r="S12" s="209">
        <v>116.267</v>
      </c>
      <c r="T12" s="146">
        <v>10.000999999999999</v>
      </c>
      <c r="U12" s="146">
        <v>4.609</v>
      </c>
      <c r="V12" s="158">
        <v>130.87700000000001</v>
      </c>
      <c r="W12" s="146">
        <v>156.70500000000001</v>
      </c>
      <c r="X12" s="146">
        <v>6.7309999999999999</v>
      </c>
      <c r="Y12" s="146">
        <v>1.0549999999999999</v>
      </c>
      <c r="Z12" s="158">
        <v>164.49100000000001</v>
      </c>
      <c r="AA12" s="146">
        <v>250.803</v>
      </c>
      <c r="AB12" s="146">
        <v>0.80300000000000005</v>
      </c>
      <c r="AC12" s="146">
        <v>0.1</v>
      </c>
      <c r="AD12" s="158">
        <v>251.70599999999999</v>
      </c>
    </row>
    <row r="13" spans="2:32" s="38" customFormat="1" ht="65.099999999999994" customHeight="1">
      <c r="B13" s="207" t="s">
        <v>89</v>
      </c>
      <c r="C13" s="146">
        <v>51858.203000000001</v>
      </c>
      <c r="D13" s="146">
        <v>17818.605999999996</v>
      </c>
      <c r="E13" s="146">
        <v>1429.8980000000001</v>
      </c>
      <c r="F13" s="158">
        <v>71106.706999999995</v>
      </c>
      <c r="G13" s="146">
        <v>43636.171999999999</v>
      </c>
      <c r="H13" s="146">
        <v>12956.602999999999</v>
      </c>
      <c r="I13" s="146">
        <v>1063.136</v>
      </c>
      <c r="J13" s="158">
        <v>57655.910999999993</v>
      </c>
      <c r="K13" s="146">
        <v>4878.3860000000004</v>
      </c>
      <c r="L13" s="146">
        <v>4053.1320000000001</v>
      </c>
      <c r="M13" s="146">
        <v>340.358</v>
      </c>
      <c r="N13" s="158">
        <v>9271.8760000000002</v>
      </c>
      <c r="O13" s="209">
        <v>2678.3490000000002</v>
      </c>
      <c r="P13" s="146">
        <v>772.572</v>
      </c>
      <c r="Q13" s="146">
        <v>13</v>
      </c>
      <c r="R13" s="158">
        <v>3463.9210000000003</v>
      </c>
      <c r="S13" s="209">
        <v>151.49299999999999</v>
      </c>
      <c r="T13" s="146">
        <v>18.295999999999999</v>
      </c>
      <c r="U13" s="146">
        <v>7.5049999999999999</v>
      </c>
      <c r="V13" s="158">
        <v>177.29399999999998</v>
      </c>
      <c r="W13" s="146">
        <v>227.95599999999999</v>
      </c>
      <c r="X13" s="146">
        <v>13.17</v>
      </c>
      <c r="Y13" s="146">
        <v>2.5670000000000002</v>
      </c>
      <c r="Z13" s="158">
        <v>243.69299999999998</v>
      </c>
      <c r="AA13" s="146">
        <v>285.84699999999998</v>
      </c>
      <c r="AB13" s="146">
        <v>4.8330000000000002</v>
      </c>
      <c r="AC13" s="146">
        <v>3.3319999999999999</v>
      </c>
      <c r="AD13" s="158">
        <v>294.012</v>
      </c>
    </row>
    <row r="14" spans="2:32" s="38" customFormat="1" ht="65.099999999999994" customHeight="1">
      <c r="B14" s="207" t="s">
        <v>153</v>
      </c>
      <c r="C14" s="146">
        <v>61321.424999999996</v>
      </c>
      <c r="D14" s="146">
        <v>19165.655999999999</v>
      </c>
      <c r="E14" s="146">
        <v>1446.6660000000002</v>
      </c>
      <c r="F14" s="158">
        <v>81933.746999999988</v>
      </c>
      <c r="G14" s="146">
        <v>51655.506999999998</v>
      </c>
      <c r="H14" s="146">
        <v>13401.62</v>
      </c>
      <c r="I14" s="146">
        <v>1061.884</v>
      </c>
      <c r="J14" s="158">
        <v>66119.010999999999</v>
      </c>
      <c r="K14" s="146">
        <v>6064.8379999999997</v>
      </c>
      <c r="L14" s="181">
        <v>4874.7870000000003</v>
      </c>
      <c r="M14" s="146">
        <v>355.25</v>
      </c>
      <c r="N14" s="158">
        <v>11294.875</v>
      </c>
      <c r="O14" s="186">
        <v>2870.8519999999999</v>
      </c>
      <c r="P14" s="136">
        <v>841.87699999999995</v>
      </c>
      <c r="Q14" s="136">
        <v>13.968999999999999</v>
      </c>
      <c r="R14" s="208">
        <v>3726.6979999999999</v>
      </c>
      <c r="S14" s="209">
        <v>181.51300000000001</v>
      </c>
      <c r="T14" s="146">
        <v>24.326000000000001</v>
      </c>
      <c r="U14" s="146">
        <v>11.021000000000001</v>
      </c>
      <c r="V14" s="158">
        <v>216.86</v>
      </c>
      <c r="W14" s="136">
        <v>278.93700000000001</v>
      </c>
      <c r="X14" s="136">
        <v>18.048999999999999</v>
      </c>
      <c r="Y14" s="136">
        <v>2.4569999999999999</v>
      </c>
      <c r="Z14" s="158">
        <v>299.44299999999998</v>
      </c>
      <c r="AA14" s="146">
        <v>269.77800000000002</v>
      </c>
      <c r="AB14" s="146">
        <v>4.9969999999999999</v>
      </c>
      <c r="AC14" s="146">
        <v>2.085</v>
      </c>
      <c r="AD14" s="158">
        <v>276.86</v>
      </c>
    </row>
    <row r="15" spans="2:32" s="38" customFormat="1" ht="65.099999999999994" customHeight="1">
      <c r="B15" s="207" t="s">
        <v>228</v>
      </c>
      <c r="C15" s="146">
        <v>72868.67</v>
      </c>
      <c r="D15" s="146">
        <v>21068.462</v>
      </c>
      <c r="E15" s="146">
        <v>1482.8329999999999</v>
      </c>
      <c r="F15" s="158">
        <v>95419.964999999997</v>
      </c>
      <c r="G15" s="146">
        <v>61663.078000000001</v>
      </c>
      <c r="H15" s="146">
        <v>14925.467000000001</v>
      </c>
      <c r="I15" s="146">
        <v>1032.6279999999999</v>
      </c>
      <c r="J15" s="158">
        <v>77621.172999999995</v>
      </c>
      <c r="K15" s="146">
        <v>7137.665</v>
      </c>
      <c r="L15" s="146">
        <v>5181.9629999999997</v>
      </c>
      <c r="M15" s="146">
        <v>423.14100000000002</v>
      </c>
      <c r="N15" s="158">
        <v>12742.769</v>
      </c>
      <c r="O15" s="209">
        <v>3141.1379999999999</v>
      </c>
      <c r="P15" s="146">
        <v>885.15</v>
      </c>
      <c r="Q15" s="146">
        <v>9.0990000000000002</v>
      </c>
      <c r="R15" s="158">
        <v>4035.3870000000002</v>
      </c>
      <c r="S15" s="209">
        <v>225.58199999999999</v>
      </c>
      <c r="T15" s="146">
        <v>21.260999999999999</v>
      </c>
      <c r="U15" s="146">
        <v>15.249000000000001</v>
      </c>
      <c r="V15" s="158">
        <v>262.09199999999998</v>
      </c>
      <c r="W15" s="146">
        <v>357.351</v>
      </c>
      <c r="X15" s="146">
        <v>53.121000000000002</v>
      </c>
      <c r="Y15" s="146">
        <v>2.4249999999999998</v>
      </c>
      <c r="Z15" s="158">
        <v>412.89699999999999</v>
      </c>
      <c r="AA15" s="146">
        <v>343.85599999999999</v>
      </c>
      <c r="AB15" s="146">
        <v>1.5</v>
      </c>
      <c r="AC15" s="146">
        <v>0.29099999999999998</v>
      </c>
      <c r="AD15" s="158">
        <v>345.64699999999999</v>
      </c>
    </row>
    <row r="16" spans="2:32" s="38" customFormat="1" ht="65.099999999999994" customHeight="1">
      <c r="B16" s="207" t="s">
        <v>303</v>
      </c>
      <c r="C16" s="209">
        <v>70312.734999999986</v>
      </c>
      <c r="D16" s="146">
        <v>21588.362000000001</v>
      </c>
      <c r="E16" s="146">
        <v>946.30100000000004</v>
      </c>
      <c r="F16" s="158">
        <v>92847.397999999986</v>
      </c>
      <c r="G16" s="136">
        <v>59002.394999999997</v>
      </c>
      <c r="H16" s="136">
        <v>16171.683000000001</v>
      </c>
      <c r="I16" s="136">
        <v>638.01800000000003</v>
      </c>
      <c r="J16" s="208">
        <v>75812.09599999999</v>
      </c>
      <c r="K16" s="136">
        <v>7586.9009999999998</v>
      </c>
      <c r="L16" s="136">
        <v>4700.1310000000003</v>
      </c>
      <c r="M16" s="136">
        <v>284.786</v>
      </c>
      <c r="N16" s="208">
        <v>12571.817999999999</v>
      </c>
      <c r="O16" s="186">
        <v>2915.4960000000001</v>
      </c>
      <c r="P16" s="146">
        <v>674.69</v>
      </c>
      <c r="Q16" s="136">
        <v>14.337999999999999</v>
      </c>
      <c r="R16" s="208">
        <v>3604.5240000000003</v>
      </c>
      <c r="S16" s="186">
        <v>223.68799999999999</v>
      </c>
      <c r="T16" s="136">
        <v>22.934999999999999</v>
      </c>
      <c r="U16" s="136">
        <v>8.2189999999999994</v>
      </c>
      <c r="V16" s="158">
        <v>254.84199999999998</v>
      </c>
      <c r="W16" s="146">
        <v>283.67700000000002</v>
      </c>
      <c r="X16" s="136">
        <v>18.448</v>
      </c>
      <c r="Y16" s="146">
        <v>0.88</v>
      </c>
      <c r="Z16" s="208">
        <v>303.005</v>
      </c>
      <c r="AA16" s="136">
        <v>300.57799999999997</v>
      </c>
      <c r="AB16" s="136">
        <v>0.47499999999999998</v>
      </c>
      <c r="AC16" s="146">
        <v>0.06</v>
      </c>
      <c r="AD16" s="208">
        <v>301.113</v>
      </c>
    </row>
    <row r="17" spans="2:31" s="38" customFormat="1" ht="65.099999999999994" customHeight="1">
      <c r="B17" s="207" t="s">
        <v>318</v>
      </c>
      <c r="C17" s="146">
        <v>71685.559999999983</v>
      </c>
      <c r="D17" s="146">
        <v>24573.469000000001</v>
      </c>
      <c r="E17" s="146">
        <v>869.6930000000001</v>
      </c>
      <c r="F17" s="158">
        <v>97128.72199999998</v>
      </c>
      <c r="G17" s="136">
        <v>60897.248</v>
      </c>
      <c r="H17" s="136">
        <v>19013.131000000001</v>
      </c>
      <c r="I17" s="136">
        <v>564.29600000000005</v>
      </c>
      <c r="J17" s="208">
        <v>80474.675000000003</v>
      </c>
      <c r="K17" s="136">
        <v>7534.7960000000003</v>
      </c>
      <c r="L17" s="136">
        <v>4618.482</v>
      </c>
      <c r="M17" s="136">
        <v>277.76499999999999</v>
      </c>
      <c r="N17" s="158">
        <v>12431.043</v>
      </c>
      <c r="O17" s="209">
        <v>2398.7660000000001</v>
      </c>
      <c r="P17" s="146">
        <v>892.86300000000006</v>
      </c>
      <c r="Q17" s="146">
        <v>12.282999999999999</v>
      </c>
      <c r="R17" s="158">
        <v>3303.9119999999998</v>
      </c>
      <c r="S17" s="209">
        <v>258.88099999999997</v>
      </c>
      <c r="T17" s="146">
        <v>28.896000000000001</v>
      </c>
      <c r="U17" s="146">
        <v>14.692</v>
      </c>
      <c r="V17" s="158">
        <v>302.46899999999999</v>
      </c>
      <c r="W17" s="146">
        <v>288.185</v>
      </c>
      <c r="X17" s="146">
        <v>19.548999999999999</v>
      </c>
      <c r="Y17" s="146">
        <v>0.65700000000000003</v>
      </c>
      <c r="Z17" s="158">
        <v>308.39099999999996</v>
      </c>
      <c r="AA17" s="146">
        <v>307.68400000000003</v>
      </c>
      <c r="AB17" s="146">
        <v>0.54800000000000004</v>
      </c>
      <c r="AC17" s="146">
        <v>0</v>
      </c>
      <c r="AD17" s="158">
        <v>308.23200000000003</v>
      </c>
    </row>
    <row r="18" spans="2:31" s="38" customFormat="1" ht="65.099999999999994" customHeight="1">
      <c r="B18" s="171" t="s">
        <v>329</v>
      </c>
      <c r="C18" s="186">
        <v>57979.201999999997</v>
      </c>
      <c r="D18" s="136">
        <v>17755.964</v>
      </c>
      <c r="E18" s="136">
        <v>527.06600000000003</v>
      </c>
      <c r="F18" s="136">
        <v>76262.232000000004</v>
      </c>
      <c r="G18" s="186">
        <v>48901.7</v>
      </c>
      <c r="H18" s="136">
        <v>13265.183999999999</v>
      </c>
      <c r="I18" s="136">
        <v>323.02300000000002</v>
      </c>
      <c r="J18" s="136">
        <v>62489.906999999999</v>
      </c>
      <c r="K18" s="186">
        <v>6297.2650000000003</v>
      </c>
      <c r="L18" s="136">
        <v>3316.2919999999999</v>
      </c>
      <c r="M18" s="136">
        <v>185.74100000000001</v>
      </c>
      <c r="N18" s="208">
        <v>9799.2980000000007</v>
      </c>
      <c r="O18" s="186">
        <v>1835.9770000000001</v>
      </c>
      <c r="P18" s="146">
        <v>1124.0229999999999</v>
      </c>
      <c r="Q18" s="146">
        <v>11.144</v>
      </c>
      <c r="R18" s="158">
        <v>2971.1439999999998</v>
      </c>
      <c r="S18" s="209">
        <v>218.90600000000001</v>
      </c>
      <c r="T18" s="146">
        <v>32.125999999999998</v>
      </c>
      <c r="U18" s="146">
        <v>6.8579999999999997</v>
      </c>
      <c r="V18" s="146">
        <v>257.89</v>
      </c>
      <c r="W18" s="209">
        <v>352.93200000000002</v>
      </c>
      <c r="X18" s="146">
        <v>18.138999999999999</v>
      </c>
      <c r="Y18" s="146">
        <v>0.3</v>
      </c>
      <c r="Z18" s="146">
        <v>371.37100000000004</v>
      </c>
      <c r="AA18" s="209">
        <v>372.42200000000003</v>
      </c>
      <c r="AB18" s="146">
        <v>0.2</v>
      </c>
      <c r="AC18" s="146">
        <v>0</v>
      </c>
      <c r="AD18" s="158">
        <v>372.62200000000001</v>
      </c>
      <c r="AE18" s="186"/>
    </row>
    <row r="19" spans="2:31" s="38" customFormat="1" ht="65.099999999999994" customHeight="1">
      <c r="B19" s="207" t="s">
        <v>393</v>
      </c>
      <c r="C19" s="136">
        <v>63564.807000000001</v>
      </c>
      <c r="D19" s="136">
        <v>18575.856</v>
      </c>
      <c r="E19" s="136">
        <v>508.47199999999998</v>
      </c>
      <c r="F19" s="146">
        <v>82649.135410000003</v>
      </c>
      <c r="G19" s="186">
        <v>54985.493000000002</v>
      </c>
      <c r="H19" s="136">
        <v>14105.03</v>
      </c>
      <c r="I19" s="136">
        <v>343.73599999999999</v>
      </c>
      <c r="J19" s="136">
        <v>69434.259000000005</v>
      </c>
      <c r="K19" s="186">
        <v>5784.509</v>
      </c>
      <c r="L19" s="136">
        <v>3086.268</v>
      </c>
      <c r="M19" s="136">
        <v>147.79599999999999</v>
      </c>
      <c r="N19" s="208">
        <v>9018.5730000000003</v>
      </c>
      <c r="O19" s="186">
        <v>1694.856</v>
      </c>
      <c r="P19" s="146">
        <v>1347.8679999999999</v>
      </c>
      <c r="Q19" s="146">
        <v>8.61</v>
      </c>
      <c r="R19" s="158">
        <v>3051.3339999999998</v>
      </c>
      <c r="S19" s="209">
        <v>199.071</v>
      </c>
      <c r="T19" s="146">
        <v>22.416</v>
      </c>
      <c r="U19" s="146">
        <v>8.1310000000000002</v>
      </c>
      <c r="V19" s="146">
        <v>229.61799999999999</v>
      </c>
      <c r="W19" s="209">
        <v>347.55099999999999</v>
      </c>
      <c r="X19" s="146">
        <v>14.273</v>
      </c>
      <c r="Y19" s="146">
        <v>0.2</v>
      </c>
      <c r="Z19" s="146">
        <v>362.024</v>
      </c>
      <c r="AA19" s="209">
        <v>553.32799999999997</v>
      </c>
      <c r="AB19" s="146">
        <v>0</v>
      </c>
      <c r="AC19" s="146">
        <v>0</v>
      </c>
      <c r="AD19" s="158">
        <v>553.32799999999997</v>
      </c>
      <c r="AE19" s="186"/>
    </row>
    <row r="20" spans="2:31" s="38" customFormat="1" ht="65.099999999999994" customHeight="1">
      <c r="B20" s="369" t="s">
        <v>398</v>
      </c>
      <c r="C20" s="161">
        <v>50950.366999999998</v>
      </c>
      <c r="D20" s="161">
        <v>10839.319</v>
      </c>
      <c r="E20" s="161">
        <v>279.96100000000001</v>
      </c>
      <c r="F20" s="161">
        <v>62069.646999999997</v>
      </c>
      <c r="G20" s="188">
        <v>44718.16</v>
      </c>
      <c r="H20" s="165">
        <v>8241.6319999999996</v>
      </c>
      <c r="I20" s="161">
        <v>178.429</v>
      </c>
      <c r="J20" s="161">
        <v>53138.220999999998</v>
      </c>
      <c r="K20" s="188">
        <v>3499.3029999999999</v>
      </c>
      <c r="L20" s="161">
        <v>1708.2380000000001</v>
      </c>
      <c r="M20" s="161">
        <v>92.852000000000004</v>
      </c>
      <c r="N20" s="162">
        <v>5300.3940000000002</v>
      </c>
      <c r="O20" s="188">
        <v>1771.0450000000001</v>
      </c>
      <c r="P20" s="165">
        <v>863.50599999999997</v>
      </c>
      <c r="Q20" s="165">
        <v>5.5759999999999996</v>
      </c>
      <c r="R20" s="163">
        <v>2640.1280000000002</v>
      </c>
      <c r="S20" s="267">
        <v>212.97399999999999</v>
      </c>
      <c r="T20" s="165">
        <v>15.917</v>
      </c>
      <c r="U20" s="165">
        <v>3.1040000000000001</v>
      </c>
      <c r="V20" s="165">
        <v>231.995</v>
      </c>
      <c r="W20" s="267">
        <v>472.56299999999999</v>
      </c>
      <c r="X20" s="165">
        <v>10.025</v>
      </c>
      <c r="Y20" s="165">
        <v>0</v>
      </c>
      <c r="Z20" s="165">
        <v>482.58800000000002</v>
      </c>
      <c r="AA20" s="267">
        <v>276.32100000000003</v>
      </c>
      <c r="AB20" s="165">
        <v>0</v>
      </c>
      <c r="AC20" s="165">
        <v>0</v>
      </c>
      <c r="AD20" s="163">
        <v>276.32100000000003</v>
      </c>
      <c r="AE20" s="186"/>
    </row>
    <row r="21" spans="2:31" s="29" customFormat="1" ht="54.95" customHeight="1">
      <c r="B21" s="137" t="s">
        <v>200</v>
      </c>
      <c r="C21" s="506" t="s">
        <v>201</v>
      </c>
      <c r="D21" s="506"/>
      <c r="E21" s="506"/>
      <c r="F21" s="141"/>
      <c r="G21" s="506" t="s">
        <v>202</v>
      </c>
      <c r="H21" s="506"/>
      <c r="I21" s="506"/>
      <c r="J21" s="112"/>
      <c r="K21" s="506" t="s">
        <v>203</v>
      </c>
      <c r="L21" s="506"/>
      <c r="M21" s="506"/>
      <c r="N21" s="112"/>
      <c r="O21" s="124"/>
      <c r="P21" s="124"/>
      <c r="Q21" s="137"/>
      <c r="R21" s="506"/>
      <c r="S21" s="506"/>
      <c r="T21" s="506"/>
      <c r="U21" s="141"/>
      <c r="V21" s="506"/>
      <c r="W21" s="506"/>
      <c r="X21" s="506"/>
      <c r="Y21" s="112"/>
      <c r="Z21" s="506"/>
      <c r="AA21" s="506"/>
      <c r="AB21" s="506"/>
      <c r="AC21" s="436"/>
      <c r="AD21" s="436"/>
    </row>
    <row r="22" spans="2:31" s="29" customFormat="1" ht="54.95" customHeight="1">
      <c r="E22" s="112"/>
      <c r="F22" s="112"/>
      <c r="G22" s="112"/>
      <c r="H22" s="112"/>
      <c r="I22" s="112"/>
      <c r="J22" s="112"/>
      <c r="K22" s="112"/>
      <c r="L22" s="126"/>
      <c r="M22" s="112"/>
      <c r="N22" s="112"/>
      <c r="O22" s="124"/>
      <c r="P22" s="124"/>
      <c r="Q22" s="124"/>
      <c r="R22" s="124"/>
      <c r="S22" s="112"/>
      <c r="T22" s="112"/>
      <c r="U22" s="112"/>
      <c r="V22" s="112"/>
      <c r="W22" s="124"/>
      <c r="X22" s="124"/>
      <c r="Y22" s="124"/>
      <c r="Z22" s="124"/>
      <c r="AA22" s="112"/>
      <c r="AB22" s="112"/>
      <c r="AC22" s="112"/>
      <c r="AD22" s="112"/>
    </row>
    <row r="23" spans="2:31" s="29" customFormat="1" ht="54.95" customHeight="1">
      <c r="E23" s="112"/>
      <c r="F23" s="112"/>
      <c r="G23" s="112"/>
      <c r="H23" s="112"/>
      <c r="I23" s="112"/>
      <c r="J23" s="112"/>
      <c r="K23" s="112"/>
      <c r="L23" s="126"/>
      <c r="M23" s="112"/>
      <c r="N23" s="112"/>
      <c r="O23" s="124"/>
      <c r="P23" s="124"/>
      <c r="Q23" s="124"/>
      <c r="R23" s="124"/>
      <c r="S23" s="112"/>
      <c r="T23" s="112"/>
      <c r="U23" s="112"/>
      <c r="V23" s="112"/>
      <c r="W23" s="124"/>
      <c r="X23" s="124"/>
      <c r="Y23" s="124"/>
      <c r="Z23" s="124"/>
      <c r="AA23" s="112"/>
      <c r="AB23" s="112"/>
      <c r="AC23" s="112"/>
      <c r="AD23" s="112"/>
    </row>
    <row r="24" spans="2:31" s="29" customFormat="1" ht="39.950000000000003" customHeight="1">
      <c r="B24" s="123"/>
      <c r="C24" s="112"/>
      <c r="D24" s="112"/>
      <c r="E24" s="112"/>
      <c r="F24" s="112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</row>
  </sheetData>
  <mergeCells count="20">
    <mergeCell ref="G21:I21"/>
    <mergeCell ref="C21:E21"/>
    <mergeCell ref="K21:M21"/>
    <mergeCell ref="G7:J7"/>
    <mergeCell ref="AB6:AD6"/>
    <mergeCell ref="R21:T21"/>
    <mergeCell ref="V21:X21"/>
    <mergeCell ref="Z21:AB21"/>
    <mergeCell ref="B1:AD1"/>
    <mergeCell ref="B7:F7"/>
    <mergeCell ref="AA7:AD7"/>
    <mergeCell ref="W7:Z7"/>
    <mergeCell ref="S7:V7"/>
    <mergeCell ref="K7:N7"/>
    <mergeCell ref="O7:R7"/>
    <mergeCell ref="B4:N4"/>
    <mergeCell ref="F5:J5"/>
    <mergeCell ref="L6:N6"/>
    <mergeCell ref="O4:AD4"/>
    <mergeCell ref="O5:AD5"/>
  </mergeCells>
  <phoneticPr fontId="2" type="noConversion"/>
  <printOptions horizontalCentered="1"/>
  <pageMargins left="0.75" right="1.5" top="0.75" bottom="0.75" header="0.5" footer="0.25"/>
  <pageSetup scale="45" orientation="landscape" horizontalDpi="1200" verticalDpi="1200" r:id="rId1"/>
  <headerFooter alignWithMargins="0"/>
  <colBreaks count="2" manualBreakCount="2">
    <brk id="18" max="24" man="1"/>
    <brk id="31" max="17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B1:AI25"/>
  <sheetViews>
    <sheetView view="pageBreakPreview" zoomScale="75" zoomScaleSheetLayoutView="75" workbookViewId="0"/>
  </sheetViews>
  <sheetFormatPr defaultRowHeight="12.75"/>
  <cols>
    <col min="2" max="2" width="14" customWidth="1"/>
    <col min="3" max="3" width="16.85546875" customWidth="1"/>
    <col min="4" max="4" width="16.5703125" customWidth="1"/>
    <col min="5" max="5" width="16" customWidth="1"/>
    <col min="6" max="6" width="18.140625" customWidth="1"/>
    <col min="7" max="7" width="17.28515625" customWidth="1"/>
    <col min="8" max="8" width="15.7109375" customWidth="1"/>
    <col min="9" max="9" width="17.85546875" customWidth="1"/>
    <col min="10" max="10" width="16.5703125" customWidth="1"/>
    <col min="11" max="11" width="16" customWidth="1"/>
    <col min="12" max="12" width="17" customWidth="1"/>
    <col min="13" max="13" width="16.85546875" customWidth="1"/>
    <col min="14" max="14" width="15.7109375" customWidth="1"/>
    <col min="15" max="15" width="18.140625" customWidth="1"/>
    <col min="16" max="16" width="17.28515625" customWidth="1"/>
    <col min="17" max="17" width="16.42578125" customWidth="1"/>
    <col min="18" max="18" width="16.85546875" customWidth="1"/>
    <col min="19" max="19" width="17.140625" customWidth="1"/>
    <col min="20" max="20" width="15" customWidth="1"/>
    <col min="21" max="21" width="17.140625" customWidth="1"/>
    <col min="22" max="22" width="18" customWidth="1"/>
    <col min="23" max="23" width="15.140625" customWidth="1"/>
  </cols>
  <sheetData>
    <row r="1" spans="2:35" ht="35.1" customHeight="1">
      <c r="B1" s="469" t="s">
        <v>299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</row>
    <row r="2" spans="2:35" ht="35.1" customHeight="1">
      <c r="B2" s="154"/>
      <c r="C2" s="166"/>
      <c r="D2" s="166"/>
      <c r="E2" s="166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35" ht="35.1" customHeight="1">
      <c r="B3" s="174" t="s">
        <v>81</v>
      </c>
      <c r="C3" s="38"/>
      <c r="D3" s="38"/>
      <c r="E3" s="175"/>
      <c r="F3" s="38"/>
      <c r="G3" s="38" t="s">
        <v>11</v>
      </c>
      <c r="H3" s="38"/>
      <c r="I3" s="38"/>
      <c r="J3" s="175"/>
      <c r="K3" s="38"/>
      <c r="L3" s="38" t="s">
        <v>11</v>
      </c>
      <c r="M3" s="38"/>
      <c r="N3" s="38"/>
      <c r="O3" s="175"/>
      <c r="P3" s="38"/>
      <c r="Q3" s="38"/>
      <c r="R3" s="38"/>
      <c r="S3" s="521"/>
      <c r="T3" s="521"/>
      <c r="U3" s="38"/>
      <c r="V3" s="38" t="s">
        <v>11</v>
      </c>
      <c r="W3" s="38"/>
      <c r="Y3" s="91"/>
      <c r="AA3" s="29"/>
      <c r="AB3" s="29"/>
      <c r="AC3" s="517"/>
      <c r="AD3" s="517"/>
      <c r="AF3" s="29" t="s">
        <v>11</v>
      </c>
      <c r="AG3" s="29"/>
      <c r="AH3" s="29"/>
      <c r="AI3" s="91"/>
    </row>
    <row r="4" spans="2:35" ht="35.1" customHeight="1">
      <c r="B4" s="38"/>
      <c r="C4" s="38"/>
      <c r="D4" s="38"/>
      <c r="E4" s="176"/>
      <c r="F4" s="38"/>
      <c r="G4" s="38"/>
      <c r="H4" s="38"/>
      <c r="I4" s="38"/>
      <c r="J4" s="176"/>
      <c r="K4" s="38"/>
      <c r="L4" s="38"/>
      <c r="M4" s="38"/>
      <c r="N4" s="38"/>
      <c r="O4" s="176"/>
      <c r="P4" s="38"/>
      <c r="Q4" s="38"/>
      <c r="R4" s="38"/>
      <c r="S4" s="38"/>
      <c r="T4" s="176"/>
      <c r="U4" s="38"/>
      <c r="V4" s="38"/>
      <c r="W4" s="38"/>
      <c r="Y4" s="18"/>
      <c r="AD4" s="18"/>
      <c r="AI4" s="18"/>
    </row>
    <row r="5" spans="2:35" ht="39.950000000000003" customHeight="1">
      <c r="B5" s="504" t="s">
        <v>402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111"/>
      <c r="Y5" s="111"/>
      <c r="AA5" s="518"/>
      <c r="AB5" s="518"/>
      <c r="AC5" s="518"/>
      <c r="AD5" s="518"/>
      <c r="AF5" s="518"/>
      <c r="AG5" s="518"/>
      <c r="AH5" s="518"/>
      <c r="AI5" s="518"/>
    </row>
    <row r="6" spans="2:35" ht="39.950000000000003" customHeight="1"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11"/>
      <c r="Y6" s="111"/>
      <c r="AA6" s="111"/>
      <c r="AB6" s="111"/>
      <c r="AC6" s="111"/>
      <c r="AD6" s="111"/>
      <c r="AF6" s="111"/>
      <c r="AG6" s="111"/>
      <c r="AH6" s="111"/>
      <c r="AI6" s="111"/>
    </row>
    <row r="7" spans="2:35" ht="39.950000000000003" customHeight="1">
      <c r="B7" s="21"/>
      <c r="C7" s="21"/>
      <c r="D7" s="21"/>
      <c r="E7" s="21"/>
      <c r="F7" s="117"/>
      <c r="G7" s="21"/>
      <c r="H7" s="21"/>
      <c r="I7" s="21"/>
      <c r="J7" s="21"/>
      <c r="K7" s="117"/>
      <c r="L7" s="21"/>
      <c r="M7" s="21"/>
      <c r="N7" s="21"/>
      <c r="O7" s="21"/>
      <c r="P7" s="117"/>
      <c r="Q7" s="21"/>
      <c r="R7" s="21"/>
      <c r="S7" s="21"/>
      <c r="T7" s="21"/>
      <c r="U7" s="117"/>
      <c r="V7" s="117"/>
      <c r="W7" s="122" t="s">
        <v>14</v>
      </c>
      <c r="Y7" s="21"/>
      <c r="AA7" s="21"/>
      <c r="AB7" s="21"/>
      <c r="AC7" s="21"/>
      <c r="AD7" s="21"/>
      <c r="AF7" s="21"/>
      <c r="AG7" s="21"/>
      <c r="AH7" s="21"/>
      <c r="AI7" s="21"/>
    </row>
    <row r="8" spans="2:35" ht="30" customHeight="1">
      <c r="B8" s="508" t="s">
        <v>12</v>
      </c>
      <c r="C8" s="514" t="s">
        <v>29</v>
      </c>
      <c r="D8" s="514"/>
      <c r="E8" s="515"/>
      <c r="F8" s="514" t="s">
        <v>30</v>
      </c>
      <c r="G8" s="514"/>
      <c r="H8" s="514"/>
      <c r="I8" s="514" t="s">
        <v>32</v>
      </c>
      <c r="J8" s="514"/>
      <c r="K8" s="514"/>
      <c r="L8" s="514" t="s">
        <v>186</v>
      </c>
      <c r="M8" s="514"/>
      <c r="N8" s="514"/>
      <c r="O8" s="514" t="s">
        <v>75</v>
      </c>
      <c r="P8" s="516"/>
      <c r="Q8" s="516"/>
      <c r="R8" s="514" t="s">
        <v>69</v>
      </c>
      <c r="S8" s="514"/>
      <c r="T8" s="514"/>
      <c r="U8" s="514" t="s">
        <v>53</v>
      </c>
      <c r="V8" s="514"/>
      <c r="W8" s="514"/>
      <c r="Y8" s="10"/>
      <c r="AD8" s="10"/>
    </row>
    <row r="9" spans="2:35" ht="30" customHeight="1">
      <c r="B9" s="509"/>
      <c r="C9" s="508" t="s">
        <v>211</v>
      </c>
      <c r="D9" s="508" t="s">
        <v>212</v>
      </c>
      <c r="E9" s="522" t="s">
        <v>321</v>
      </c>
      <c r="F9" s="508" t="s">
        <v>211</v>
      </c>
      <c r="G9" s="511" t="s">
        <v>212</v>
      </c>
      <c r="H9" s="522" t="s">
        <v>321</v>
      </c>
      <c r="I9" s="508" t="s">
        <v>211</v>
      </c>
      <c r="J9" s="511" t="s">
        <v>212</v>
      </c>
      <c r="K9" s="522" t="s">
        <v>321</v>
      </c>
      <c r="L9" s="508" t="s">
        <v>211</v>
      </c>
      <c r="M9" s="511" t="s">
        <v>212</v>
      </c>
      <c r="N9" s="522" t="s">
        <v>321</v>
      </c>
      <c r="O9" s="508" t="s">
        <v>211</v>
      </c>
      <c r="P9" s="511" t="s">
        <v>212</v>
      </c>
      <c r="Q9" s="522" t="s">
        <v>321</v>
      </c>
      <c r="R9" s="508" t="s">
        <v>211</v>
      </c>
      <c r="S9" s="511" t="s">
        <v>212</v>
      </c>
      <c r="T9" s="522" t="s">
        <v>321</v>
      </c>
      <c r="U9" s="508" t="s">
        <v>211</v>
      </c>
      <c r="V9" s="511" t="s">
        <v>212</v>
      </c>
      <c r="W9" s="522" t="s">
        <v>321</v>
      </c>
      <c r="AA9" s="519"/>
    </row>
    <row r="10" spans="2:35" ht="30" customHeight="1">
      <c r="B10" s="509"/>
      <c r="C10" s="509"/>
      <c r="D10" s="509"/>
      <c r="E10" s="523"/>
      <c r="F10" s="509"/>
      <c r="G10" s="512"/>
      <c r="H10" s="523"/>
      <c r="I10" s="509"/>
      <c r="J10" s="512"/>
      <c r="K10" s="523"/>
      <c r="L10" s="509"/>
      <c r="M10" s="512"/>
      <c r="N10" s="523"/>
      <c r="O10" s="509"/>
      <c r="P10" s="512"/>
      <c r="Q10" s="523"/>
      <c r="R10" s="509"/>
      <c r="S10" s="512"/>
      <c r="T10" s="523"/>
      <c r="U10" s="509"/>
      <c r="V10" s="512"/>
      <c r="W10" s="523"/>
      <c r="AA10" s="519"/>
    </row>
    <row r="11" spans="2:35" ht="30" customHeight="1">
      <c r="B11" s="525"/>
      <c r="C11" s="510"/>
      <c r="D11" s="510"/>
      <c r="E11" s="524"/>
      <c r="F11" s="510"/>
      <c r="G11" s="513"/>
      <c r="H11" s="524"/>
      <c r="I11" s="510"/>
      <c r="J11" s="513"/>
      <c r="K11" s="524"/>
      <c r="L11" s="510"/>
      <c r="M11" s="513"/>
      <c r="N11" s="524"/>
      <c r="O11" s="510"/>
      <c r="P11" s="513"/>
      <c r="Q11" s="524"/>
      <c r="R11" s="510"/>
      <c r="S11" s="513"/>
      <c r="T11" s="524"/>
      <c r="U11" s="510"/>
      <c r="V11" s="513"/>
      <c r="W11" s="524"/>
      <c r="AA11" s="520"/>
    </row>
    <row r="12" spans="2:35" s="38" customFormat="1" ht="65.099999999999994" customHeight="1">
      <c r="B12" s="171" t="s">
        <v>26</v>
      </c>
      <c r="C12" s="209">
        <v>67992.089000000007</v>
      </c>
      <c r="D12" s="146">
        <v>9688.3420000000006</v>
      </c>
      <c r="E12" s="158">
        <v>77680.431000000011</v>
      </c>
      <c r="F12" s="146">
        <v>56465.839</v>
      </c>
      <c r="G12" s="146">
        <v>6328.4979999999996</v>
      </c>
      <c r="H12" s="158">
        <v>62794.337</v>
      </c>
      <c r="I12" s="146">
        <v>6547.9949999999999</v>
      </c>
      <c r="J12" s="146">
        <v>3209.4740000000002</v>
      </c>
      <c r="K12" s="158">
        <v>9757.469000000001</v>
      </c>
      <c r="L12" s="146">
        <v>4253.5709999999999</v>
      </c>
      <c r="M12" s="146">
        <v>100.54</v>
      </c>
      <c r="N12" s="158">
        <v>4354.1109999999999</v>
      </c>
      <c r="O12" s="146">
        <v>158.52699999999999</v>
      </c>
      <c r="P12" s="146">
        <v>45.779000000000003</v>
      </c>
      <c r="Q12" s="158">
        <v>204.30599999999998</v>
      </c>
      <c r="R12" s="146">
        <v>304.65300000000002</v>
      </c>
      <c r="S12" s="146">
        <v>2.9620000000000002</v>
      </c>
      <c r="T12" s="158">
        <v>307.61500000000001</v>
      </c>
      <c r="U12" s="146">
        <v>261.50400000000002</v>
      </c>
      <c r="V12" s="146">
        <v>1.089</v>
      </c>
      <c r="W12" s="158">
        <v>262.59300000000002</v>
      </c>
      <c r="AA12" s="194"/>
    </row>
    <row r="13" spans="2:35" s="38" customFormat="1" ht="65.099999999999994" customHeight="1">
      <c r="B13" s="171" t="s">
        <v>74</v>
      </c>
      <c r="C13" s="209">
        <v>61173.583000000006</v>
      </c>
      <c r="D13" s="146">
        <v>8387.7919999999995</v>
      </c>
      <c r="E13" s="158">
        <v>69561.375</v>
      </c>
      <c r="F13" s="146">
        <v>51335.091</v>
      </c>
      <c r="G13" s="146">
        <v>5722.8879999999999</v>
      </c>
      <c r="H13" s="158">
        <v>57057.978999999999</v>
      </c>
      <c r="I13" s="146">
        <v>5844.982</v>
      </c>
      <c r="J13" s="146">
        <v>2535.5540000000001</v>
      </c>
      <c r="K13" s="158">
        <v>8380.5360000000001</v>
      </c>
      <c r="L13" s="146">
        <v>3431.11</v>
      </c>
      <c r="M13" s="146">
        <v>95.572999999999993</v>
      </c>
      <c r="N13" s="158">
        <v>3526.683</v>
      </c>
      <c r="O13" s="146">
        <v>86.293999999999997</v>
      </c>
      <c r="P13" s="146">
        <v>29.151</v>
      </c>
      <c r="Q13" s="158">
        <v>115.44499999999999</v>
      </c>
      <c r="R13" s="146">
        <v>234.458</v>
      </c>
      <c r="S13" s="146">
        <v>3.867</v>
      </c>
      <c r="T13" s="158">
        <v>238.32499999999999</v>
      </c>
      <c r="U13" s="146">
        <v>241.648</v>
      </c>
      <c r="V13" s="146">
        <v>0.75900000000000001</v>
      </c>
      <c r="W13" s="158">
        <v>242.40699999999998</v>
      </c>
      <c r="AA13" s="194"/>
    </row>
    <row r="14" spans="2:35" s="38" customFormat="1" ht="65.099999999999994" customHeight="1">
      <c r="B14" s="171" t="s">
        <v>86</v>
      </c>
      <c r="C14" s="209">
        <v>58066.463000000003</v>
      </c>
      <c r="D14" s="146">
        <v>7385.3249999999998</v>
      </c>
      <c r="E14" s="158">
        <v>65451.788</v>
      </c>
      <c r="F14" s="146">
        <v>48381.442000000003</v>
      </c>
      <c r="G14" s="146">
        <v>5215.6059999999998</v>
      </c>
      <c r="H14" s="158">
        <v>53597.048000000003</v>
      </c>
      <c r="I14" s="146">
        <v>5541.2349999999997</v>
      </c>
      <c r="J14" s="146">
        <v>2047.7429999999999</v>
      </c>
      <c r="K14" s="158">
        <v>7588.9779999999992</v>
      </c>
      <c r="L14" s="146">
        <v>3656.8029999999999</v>
      </c>
      <c r="M14" s="146">
        <v>93.484999999999999</v>
      </c>
      <c r="N14" s="158">
        <v>3750.288</v>
      </c>
      <c r="O14" s="146">
        <v>82.614999999999995</v>
      </c>
      <c r="P14" s="146">
        <v>24.213999999999999</v>
      </c>
      <c r="Q14" s="158">
        <v>106.82899999999999</v>
      </c>
      <c r="R14" s="146">
        <v>176.69900000000001</v>
      </c>
      <c r="S14" s="146">
        <v>2.6680000000000001</v>
      </c>
      <c r="T14" s="158">
        <v>179.36700000000002</v>
      </c>
      <c r="U14" s="146">
        <v>227.66900000000001</v>
      </c>
      <c r="V14" s="146">
        <v>1.609</v>
      </c>
      <c r="W14" s="158">
        <v>229.27800000000002</v>
      </c>
      <c r="AA14" s="194"/>
    </row>
    <row r="15" spans="2:35" s="38" customFormat="1" ht="65.099999999999994" customHeight="1">
      <c r="B15" s="171" t="s">
        <v>88</v>
      </c>
      <c r="C15" s="209">
        <v>57617.472000000009</v>
      </c>
      <c r="D15" s="146">
        <v>6515.2870000000012</v>
      </c>
      <c r="E15" s="158">
        <v>64132.759000000013</v>
      </c>
      <c r="F15" s="146">
        <v>47826.205000000002</v>
      </c>
      <c r="G15" s="146">
        <v>4114.567</v>
      </c>
      <c r="H15" s="158">
        <v>51940.772000000004</v>
      </c>
      <c r="I15" s="146">
        <v>5913.9679999999998</v>
      </c>
      <c r="J15" s="146">
        <v>2295.2310000000002</v>
      </c>
      <c r="K15" s="158">
        <v>8209.1990000000005</v>
      </c>
      <c r="L15" s="146">
        <v>3358.3870000000002</v>
      </c>
      <c r="M15" s="146">
        <v>77.326999999999998</v>
      </c>
      <c r="N15" s="158">
        <v>3435.7139999999999</v>
      </c>
      <c r="O15" s="146">
        <v>103.923</v>
      </c>
      <c r="P15" s="146">
        <v>26.954000000000001</v>
      </c>
      <c r="Q15" s="158">
        <v>130.87700000000001</v>
      </c>
      <c r="R15" s="146">
        <v>163.43600000000001</v>
      </c>
      <c r="S15" s="146">
        <v>1.0549999999999999</v>
      </c>
      <c r="T15" s="158">
        <v>164.49100000000001</v>
      </c>
      <c r="U15" s="146">
        <v>251.553</v>
      </c>
      <c r="V15" s="146">
        <v>0.153</v>
      </c>
      <c r="W15" s="158">
        <v>251.70599999999999</v>
      </c>
      <c r="AA15" s="194"/>
    </row>
    <row r="16" spans="2:35" s="38" customFormat="1" ht="65.099999999999994" customHeight="1">
      <c r="B16" s="171" t="s">
        <v>89</v>
      </c>
      <c r="C16" s="209">
        <v>64574.517999999996</v>
      </c>
      <c r="D16" s="146">
        <v>6532.1900000000005</v>
      </c>
      <c r="E16" s="158">
        <v>71106.707999999999</v>
      </c>
      <c r="F16" s="146">
        <v>53690.875999999997</v>
      </c>
      <c r="G16" s="146">
        <v>3965.0360000000001</v>
      </c>
      <c r="H16" s="158">
        <v>57655.911999999997</v>
      </c>
      <c r="I16" s="146">
        <v>6814.7510000000002</v>
      </c>
      <c r="J16" s="146">
        <v>2457.125</v>
      </c>
      <c r="K16" s="158">
        <v>9271.8760000000002</v>
      </c>
      <c r="L16" s="146">
        <v>3401.9110000000001</v>
      </c>
      <c r="M16" s="146">
        <v>62.01</v>
      </c>
      <c r="N16" s="158">
        <v>3463.9210000000003</v>
      </c>
      <c r="O16" s="146">
        <v>137.15199999999999</v>
      </c>
      <c r="P16" s="146">
        <v>40.142000000000003</v>
      </c>
      <c r="Q16" s="158">
        <v>177.29399999999998</v>
      </c>
      <c r="R16" s="146">
        <v>240.108</v>
      </c>
      <c r="S16" s="146">
        <v>3.585</v>
      </c>
      <c r="T16" s="158">
        <v>243.69300000000001</v>
      </c>
      <c r="U16" s="146">
        <v>289.72000000000003</v>
      </c>
      <c r="V16" s="146">
        <v>4.2919999999999998</v>
      </c>
      <c r="W16" s="158">
        <v>294.012</v>
      </c>
      <c r="AA16" s="194"/>
    </row>
    <row r="17" spans="2:30" s="38" customFormat="1" ht="65.099999999999994" customHeight="1">
      <c r="B17" s="171" t="s">
        <v>153</v>
      </c>
      <c r="C17" s="209">
        <v>64307.707000000002</v>
      </c>
      <c r="D17" s="146">
        <v>6633.6689999999999</v>
      </c>
      <c r="E17" s="158">
        <v>70941.376000000004</v>
      </c>
      <c r="F17" s="146">
        <v>53137.105000000003</v>
      </c>
      <c r="G17" s="146">
        <v>3719.0810000000001</v>
      </c>
      <c r="H17" s="158">
        <v>56856.186000000002</v>
      </c>
      <c r="I17" s="146">
        <v>7219.058</v>
      </c>
      <c r="J17" s="146">
        <v>2789.2950000000001</v>
      </c>
      <c r="K17" s="158">
        <v>10008.352999999999</v>
      </c>
      <c r="L17" s="146">
        <v>3321.5610000000001</v>
      </c>
      <c r="M17" s="146">
        <v>63.383000000000003</v>
      </c>
      <c r="N17" s="158">
        <v>3384.944</v>
      </c>
      <c r="O17" s="146">
        <v>132.00800000000001</v>
      </c>
      <c r="P17" s="146">
        <v>55.771999999999998</v>
      </c>
      <c r="Q17" s="158">
        <v>187.78</v>
      </c>
      <c r="R17" s="146">
        <v>260.79500000000002</v>
      </c>
      <c r="S17" s="146">
        <v>2.681</v>
      </c>
      <c r="T17" s="158">
        <v>263.476</v>
      </c>
      <c r="U17" s="146">
        <v>237.18</v>
      </c>
      <c r="V17" s="146">
        <v>3.4569999999999999</v>
      </c>
      <c r="W17" s="158">
        <v>240.637</v>
      </c>
      <c r="AA17" s="194"/>
    </row>
    <row r="18" spans="2:30" s="38" customFormat="1" ht="65.099999999999994" customHeight="1">
      <c r="B18" s="207" t="s">
        <v>228</v>
      </c>
      <c r="C18" s="146">
        <v>88518.485000000001</v>
      </c>
      <c r="D18" s="146">
        <v>6901.4790000000003</v>
      </c>
      <c r="E18" s="158">
        <v>95419.964000000007</v>
      </c>
      <c r="F18" s="146">
        <v>73769.807000000001</v>
      </c>
      <c r="G18" s="146">
        <v>3851.366</v>
      </c>
      <c r="H18" s="158">
        <v>77621.172999999995</v>
      </c>
      <c r="I18" s="146">
        <v>9829.9310000000005</v>
      </c>
      <c r="J18" s="146">
        <v>2912.8380000000002</v>
      </c>
      <c r="K18" s="158">
        <v>12742.769</v>
      </c>
      <c r="L18" s="146">
        <v>3988.1410000000001</v>
      </c>
      <c r="M18" s="146">
        <v>47.246000000000002</v>
      </c>
      <c r="N18" s="158">
        <v>4035.3870000000002</v>
      </c>
      <c r="O18" s="146">
        <v>195.60400000000001</v>
      </c>
      <c r="P18" s="146">
        <v>66.486999999999995</v>
      </c>
      <c r="Q18" s="158">
        <v>262.09100000000001</v>
      </c>
      <c r="R18" s="146">
        <v>391.14600000000002</v>
      </c>
      <c r="S18" s="146">
        <v>21.751000000000001</v>
      </c>
      <c r="T18" s="158">
        <v>412.89699999999999</v>
      </c>
      <c r="U18" s="146">
        <v>343.85599999999999</v>
      </c>
      <c r="V18" s="146">
        <v>1.7909999999999999</v>
      </c>
      <c r="W18" s="158">
        <v>345.64699999999999</v>
      </c>
      <c r="AA18" s="194"/>
    </row>
    <row r="19" spans="2:30" s="38" customFormat="1" ht="65.099999999999994" customHeight="1">
      <c r="B19" s="207" t="s">
        <v>303</v>
      </c>
      <c r="C19" s="146">
        <v>86811.741999999998</v>
      </c>
      <c r="D19" s="146">
        <v>6035.6560000000009</v>
      </c>
      <c r="E19" s="158">
        <v>92847.398000000001</v>
      </c>
      <c r="F19" s="146">
        <v>72446.817999999999</v>
      </c>
      <c r="G19" s="146">
        <v>3365.28</v>
      </c>
      <c r="H19" s="158">
        <v>75812.097999999998</v>
      </c>
      <c r="I19" s="146">
        <v>10044.773999999999</v>
      </c>
      <c r="J19" s="146">
        <v>2527.0430000000001</v>
      </c>
      <c r="K19" s="158">
        <v>12571.816999999999</v>
      </c>
      <c r="L19" s="146">
        <v>3530.1860000000001</v>
      </c>
      <c r="M19" s="146">
        <v>74.337000000000003</v>
      </c>
      <c r="N19" s="158">
        <v>3604.5230000000001</v>
      </c>
      <c r="O19" s="146">
        <v>193.49199999999999</v>
      </c>
      <c r="P19" s="146">
        <v>61.348999999999997</v>
      </c>
      <c r="Q19" s="158">
        <v>254.84099999999998</v>
      </c>
      <c r="R19" s="146">
        <v>295.71899999999999</v>
      </c>
      <c r="S19" s="146">
        <v>7.2869999999999999</v>
      </c>
      <c r="T19" s="158">
        <v>303.00599999999997</v>
      </c>
      <c r="U19" s="146">
        <v>300.75299999999999</v>
      </c>
      <c r="V19" s="146">
        <v>0.36</v>
      </c>
      <c r="W19" s="158">
        <v>301.113</v>
      </c>
      <c r="AA19" s="194"/>
    </row>
    <row r="20" spans="2:30" s="38" customFormat="1" ht="65.099999999999994" customHeight="1">
      <c r="B20" s="207" t="s">
        <v>318</v>
      </c>
      <c r="C20" s="146">
        <v>91153.580000000016</v>
      </c>
      <c r="D20" s="146">
        <v>5975.1419999999998</v>
      </c>
      <c r="E20" s="158">
        <v>97128.722000000009</v>
      </c>
      <c r="F20" s="146">
        <v>77084.993000000002</v>
      </c>
      <c r="G20" s="146">
        <v>3389.6819999999998</v>
      </c>
      <c r="H20" s="158">
        <v>80474.675000000003</v>
      </c>
      <c r="I20" s="146">
        <v>10027.726000000001</v>
      </c>
      <c r="J20" s="146">
        <v>2403.317</v>
      </c>
      <c r="K20" s="158">
        <v>12431.043000000001</v>
      </c>
      <c r="L20" s="146">
        <v>3217.721</v>
      </c>
      <c r="M20" s="146">
        <v>86.191000000000003</v>
      </c>
      <c r="N20" s="158">
        <v>3303.9119999999998</v>
      </c>
      <c r="O20" s="146">
        <v>213.63</v>
      </c>
      <c r="P20" s="146">
        <v>88.838999999999999</v>
      </c>
      <c r="Q20" s="158">
        <v>302.46899999999999</v>
      </c>
      <c r="R20" s="146">
        <v>301.27800000000002</v>
      </c>
      <c r="S20" s="146">
        <v>7.1130000000000004</v>
      </c>
      <c r="T20" s="158">
        <v>308.39100000000002</v>
      </c>
      <c r="U20" s="146">
        <v>308.23200000000003</v>
      </c>
      <c r="V20" s="146">
        <v>0</v>
      </c>
      <c r="W20" s="158">
        <v>308.23200000000003</v>
      </c>
      <c r="AA20" s="194"/>
    </row>
    <row r="21" spans="2:30" s="38" customFormat="1" ht="65.099999999999994" customHeight="1">
      <c r="B21" s="171" t="s">
        <v>329</v>
      </c>
      <c r="C21" s="209">
        <v>72246.49500000001</v>
      </c>
      <c r="D21" s="146">
        <v>4015.7370000000001</v>
      </c>
      <c r="E21" s="146">
        <v>76262.232000000004</v>
      </c>
      <c r="F21" s="209">
        <v>60352.953999999998</v>
      </c>
      <c r="G21" s="146">
        <v>2136.953</v>
      </c>
      <c r="H21" s="146">
        <v>62489.906999999999</v>
      </c>
      <c r="I21" s="209">
        <v>8090.1220000000003</v>
      </c>
      <c r="J21" s="146">
        <v>1709.1759999999999</v>
      </c>
      <c r="K21" s="146">
        <v>9799.2980000000007</v>
      </c>
      <c r="L21" s="209">
        <v>2880.857</v>
      </c>
      <c r="M21" s="146">
        <v>90.287000000000006</v>
      </c>
      <c r="N21" s="146">
        <v>2971.1439999999998</v>
      </c>
      <c r="O21" s="209">
        <v>182.47399999999999</v>
      </c>
      <c r="P21" s="146">
        <v>75.415999999999997</v>
      </c>
      <c r="Q21" s="146">
        <v>257.89</v>
      </c>
      <c r="R21" s="209">
        <v>367.46600000000001</v>
      </c>
      <c r="S21" s="146">
        <v>3.9049999999999998</v>
      </c>
      <c r="T21" s="146">
        <v>371.37099999999998</v>
      </c>
      <c r="U21" s="209">
        <v>372.62200000000001</v>
      </c>
      <c r="V21" s="146">
        <v>0</v>
      </c>
      <c r="W21" s="158">
        <v>372.62200000000001</v>
      </c>
      <c r="X21" s="136"/>
      <c r="AA21" s="194"/>
    </row>
    <row r="22" spans="2:30" s="38" customFormat="1" ht="65.099999999999994" customHeight="1">
      <c r="B22" s="171" t="s">
        <v>393</v>
      </c>
      <c r="C22" s="209">
        <v>78745.547999999995</v>
      </c>
      <c r="D22" s="146">
        <v>3903.5880000000002</v>
      </c>
      <c r="E22" s="146">
        <v>82649.134999999995</v>
      </c>
      <c r="F22" s="209">
        <v>67211.475000000006</v>
      </c>
      <c r="G22" s="146">
        <v>2222.7849999999999</v>
      </c>
      <c r="H22" s="146">
        <v>69434.259000000005</v>
      </c>
      <c r="I22" s="209">
        <v>7490.277</v>
      </c>
      <c r="J22" s="146">
        <v>1528.2950000000001</v>
      </c>
      <c r="K22" s="146">
        <v>9018.5730000000003</v>
      </c>
      <c r="L22" s="209">
        <v>2962.1039999999998</v>
      </c>
      <c r="M22" s="146">
        <v>89.23</v>
      </c>
      <c r="N22" s="146">
        <v>3051.3339999999998</v>
      </c>
      <c r="O22" s="209">
        <v>169.691</v>
      </c>
      <c r="P22" s="146">
        <v>59.927</v>
      </c>
      <c r="Q22" s="146">
        <v>229.61799999999999</v>
      </c>
      <c r="R22" s="209">
        <v>358.673</v>
      </c>
      <c r="S22" s="146">
        <v>3.351</v>
      </c>
      <c r="T22" s="146">
        <v>362.024</v>
      </c>
      <c r="U22" s="209">
        <v>553.32799999999997</v>
      </c>
      <c r="V22" s="146">
        <v>0</v>
      </c>
      <c r="W22" s="158">
        <v>553.32799999999997</v>
      </c>
      <c r="X22" s="136"/>
      <c r="AA22" s="194"/>
    </row>
    <row r="23" spans="2:30" s="38" customFormat="1" ht="65.099999999999994" customHeight="1">
      <c r="B23" s="369" t="s">
        <v>398</v>
      </c>
      <c r="C23" s="267">
        <v>60019.303</v>
      </c>
      <c r="D23" s="165">
        <v>2050.3440000000001</v>
      </c>
      <c r="E23" s="165">
        <v>62069.646999999997</v>
      </c>
      <c r="F23" s="267">
        <v>51998.447</v>
      </c>
      <c r="G23" s="165">
        <v>1139.7739999999999</v>
      </c>
      <c r="H23" s="165">
        <v>53138.220999999998</v>
      </c>
      <c r="I23" s="267">
        <v>4473.3450000000003</v>
      </c>
      <c r="J23" s="165">
        <v>827.04899999999998</v>
      </c>
      <c r="K23" s="165">
        <v>5300.3940000000002</v>
      </c>
      <c r="L23" s="267">
        <v>2600.4760000000001</v>
      </c>
      <c r="M23" s="165">
        <v>39.652000000000001</v>
      </c>
      <c r="N23" s="165">
        <v>2640.1280000000002</v>
      </c>
      <c r="O23" s="267">
        <v>190.25200000000001</v>
      </c>
      <c r="P23" s="165">
        <v>41.741999999999997</v>
      </c>
      <c r="Q23" s="165">
        <v>231.995</v>
      </c>
      <c r="R23" s="267">
        <v>480.46100000000001</v>
      </c>
      <c r="S23" s="165">
        <v>2.1269999999999998</v>
      </c>
      <c r="T23" s="165">
        <v>482.58800000000002</v>
      </c>
      <c r="U23" s="267">
        <v>276.32100000000003</v>
      </c>
      <c r="V23" s="165">
        <v>0</v>
      </c>
      <c r="W23" s="163">
        <v>276.32100000000003</v>
      </c>
      <c r="X23" s="186"/>
      <c r="AA23" s="194"/>
    </row>
    <row r="24" spans="2:30" ht="39.950000000000003" customHeight="1">
      <c r="B24" s="123"/>
      <c r="C24" s="112"/>
      <c r="D24" s="112"/>
      <c r="E24" s="112"/>
      <c r="F24" s="117"/>
      <c r="G24" s="124"/>
      <c r="H24" s="117"/>
      <c r="I24" s="117"/>
      <c r="J24" s="117"/>
      <c r="K24" s="117"/>
      <c r="L24" s="123"/>
      <c r="M24" s="112"/>
      <c r="N24" s="112"/>
      <c r="O24" s="112"/>
      <c r="P24" s="117"/>
      <c r="Q24" s="117"/>
      <c r="R24" s="117"/>
      <c r="S24" s="117"/>
      <c r="T24" s="117"/>
      <c r="U24" s="117"/>
      <c r="V24" s="117"/>
      <c r="W24" s="117"/>
      <c r="AA24" s="39"/>
      <c r="AB24" s="24"/>
      <c r="AC24" s="24"/>
      <c r="AD24" s="24"/>
    </row>
    <row r="25" spans="2:30" ht="33.75" customHeight="1"/>
  </sheetData>
  <mergeCells count="36">
    <mergeCell ref="AF5:AI5"/>
    <mergeCell ref="U9:U11"/>
    <mergeCell ref="V9:V11"/>
    <mergeCell ref="U8:W8"/>
    <mergeCell ref="B5:W5"/>
    <mergeCell ref="B8:B11"/>
    <mergeCell ref="O9:O11"/>
    <mergeCell ref="P9:P11"/>
    <mergeCell ref="I8:K8"/>
    <mergeCell ref="L8:N8"/>
    <mergeCell ref="E9:E11"/>
    <mergeCell ref="H9:H11"/>
    <mergeCell ref="K9:K11"/>
    <mergeCell ref="N9:N11"/>
    <mergeCell ref="Q9:Q11"/>
    <mergeCell ref="T9:T11"/>
    <mergeCell ref="AC3:AD3"/>
    <mergeCell ref="AA5:AD5"/>
    <mergeCell ref="AA9:AA11"/>
    <mergeCell ref="R9:R11"/>
    <mergeCell ref="S9:S11"/>
    <mergeCell ref="R8:T8"/>
    <mergeCell ref="S3:T3"/>
    <mergeCell ref="W9:W11"/>
    <mergeCell ref="B1:W1"/>
    <mergeCell ref="C9:C11"/>
    <mergeCell ref="D9:D11"/>
    <mergeCell ref="I9:I11"/>
    <mergeCell ref="J9:J11"/>
    <mergeCell ref="F9:F11"/>
    <mergeCell ref="G9:G11"/>
    <mergeCell ref="C8:E8"/>
    <mergeCell ref="F8:H8"/>
    <mergeCell ref="O8:Q8"/>
    <mergeCell ref="L9:L11"/>
    <mergeCell ref="M9:M11"/>
  </mergeCells>
  <phoneticPr fontId="2" type="noConversion"/>
  <printOptions horizontalCentered="1"/>
  <pageMargins left="0" right="0" top="0.5" bottom="0.75" header="0.25" footer="0.5"/>
  <pageSetup paperSize="9" scale="36" orientation="landscape" horizontalDpi="1200" verticalDpi="1200" r:id="rId1"/>
  <headerFooter alignWithMargins="0"/>
  <colBreaks count="1" manualBreakCount="1">
    <brk id="24" max="17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B1:R46"/>
  <sheetViews>
    <sheetView view="pageBreakPreview" topLeftCell="A22" zoomScale="75" workbookViewId="0">
      <selection activeCell="B24" sqref="A24:P45"/>
    </sheetView>
  </sheetViews>
  <sheetFormatPr defaultRowHeight="30" customHeight="1"/>
  <cols>
    <col min="1" max="1" width="5.5703125" customWidth="1"/>
    <col min="2" max="2" width="13.42578125" customWidth="1"/>
    <col min="3" max="3" width="20.140625" customWidth="1"/>
    <col min="4" max="4" width="15.5703125" customWidth="1"/>
    <col min="5" max="5" width="18.85546875" customWidth="1"/>
    <col min="6" max="6" width="15.85546875" customWidth="1"/>
    <col min="7" max="7" width="20" customWidth="1"/>
    <col min="8" max="8" width="15.140625" customWidth="1"/>
    <col min="9" max="9" width="18.85546875" customWidth="1"/>
    <col min="10" max="10" width="15.85546875" customWidth="1"/>
    <col min="11" max="11" width="19.140625" customWidth="1"/>
    <col min="12" max="12" width="14.85546875" customWidth="1"/>
    <col min="13" max="13" width="19.42578125" customWidth="1"/>
    <col min="14" max="14" width="15.140625" customWidth="1"/>
    <col min="15" max="15" width="19" customWidth="1"/>
    <col min="16" max="16" width="15.28515625" customWidth="1"/>
    <col min="17" max="18" width="11.28515625" customWidth="1"/>
  </cols>
  <sheetData>
    <row r="1" spans="2:18" ht="30" customHeight="1">
      <c r="B1" s="469" t="s">
        <v>283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31"/>
      <c r="R1" s="31"/>
    </row>
    <row r="2" spans="2:18" ht="30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9"/>
      <c r="R2" s="29"/>
    </row>
    <row r="3" spans="2:18" ht="30" customHeight="1">
      <c r="B3" s="174" t="s">
        <v>83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1"/>
      <c r="R3" s="91"/>
    </row>
    <row r="4" spans="2:18" ht="30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2:18" ht="30" customHeight="1">
      <c r="B5" s="503" t="s">
        <v>44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104"/>
      <c r="R5" s="104"/>
    </row>
    <row r="6" spans="2:18" ht="30" customHeight="1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2:18" ht="30" customHeight="1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526" t="s">
        <v>190</v>
      </c>
      <c r="P7" s="526"/>
      <c r="Q7" s="30"/>
      <c r="R7" s="30"/>
    </row>
    <row r="8" spans="2:18" ht="39.950000000000003" customHeight="1">
      <c r="B8" s="533" t="s">
        <v>12</v>
      </c>
      <c r="C8" s="511" t="s">
        <v>170</v>
      </c>
      <c r="D8" s="538"/>
      <c r="E8" s="539" t="s">
        <v>171</v>
      </c>
      <c r="F8" s="538"/>
      <c r="G8" s="539" t="s">
        <v>172</v>
      </c>
      <c r="H8" s="538"/>
      <c r="I8" s="539" t="s">
        <v>183</v>
      </c>
      <c r="J8" s="538"/>
      <c r="K8" s="539" t="s">
        <v>173</v>
      </c>
      <c r="L8" s="538"/>
      <c r="M8" s="539" t="s">
        <v>174</v>
      </c>
      <c r="N8" s="538"/>
      <c r="O8" s="539" t="s">
        <v>175</v>
      </c>
      <c r="P8" s="538"/>
      <c r="Q8" s="105"/>
      <c r="R8" s="105"/>
    </row>
    <row r="9" spans="2:18" ht="39.950000000000003" customHeight="1">
      <c r="B9" s="534"/>
      <c r="C9" s="347" t="s">
        <v>210</v>
      </c>
      <c r="D9" s="536" t="s">
        <v>48</v>
      </c>
      <c r="E9" s="347" t="s">
        <v>210</v>
      </c>
      <c r="F9" s="508" t="s">
        <v>48</v>
      </c>
      <c r="G9" s="347" t="s">
        <v>210</v>
      </c>
      <c r="H9" s="508" t="s">
        <v>48</v>
      </c>
      <c r="I9" s="347" t="s">
        <v>210</v>
      </c>
      <c r="J9" s="508" t="s">
        <v>48</v>
      </c>
      <c r="K9" s="347" t="s">
        <v>210</v>
      </c>
      <c r="L9" s="508" t="s">
        <v>48</v>
      </c>
      <c r="M9" s="347" t="s">
        <v>210</v>
      </c>
      <c r="N9" s="508" t="s">
        <v>48</v>
      </c>
      <c r="O9" s="347" t="s">
        <v>210</v>
      </c>
      <c r="P9" s="508" t="s">
        <v>48</v>
      </c>
      <c r="Q9" s="105"/>
      <c r="R9" s="105"/>
    </row>
    <row r="10" spans="2:18" ht="39.950000000000003" customHeight="1">
      <c r="B10" s="535"/>
      <c r="C10" s="348" t="s">
        <v>47</v>
      </c>
      <c r="D10" s="537"/>
      <c r="E10" s="348" t="s">
        <v>47</v>
      </c>
      <c r="F10" s="531"/>
      <c r="G10" s="348" t="s">
        <v>47</v>
      </c>
      <c r="H10" s="531"/>
      <c r="I10" s="348" t="s">
        <v>47</v>
      </c>
      <c r="J10" s="531"/>
      <c r="K10" s="348" t="s">
        <v>47</v>
      </c>
      <c r="L10" s="531"/>
      <c r="M10" s="348" t="s">
        <v>47</v>
      </c>
      <c r="N10" s="531"/>
      <c r="O10" s="348" t="s">
        <v>47</v>
      </c>
      <c r="P10" s="531"/>
      <c r="Q10" s="106"/>
      <c r="R10" s="106"/>
    </row>
    <row r="11" spans="2:18" s="38" customFormat="1" ht="50.1" customHeight="1">
      <c r="B11" s="210" t="s">
        <v>26</v>
      </c>
      <c r="C11" s="157">
        <v>24596</v>
      </c>
      <c r="D11" s="158">
        <v>9994.8610000000008</v>
      </c>
      <c r="E11" s="157">
        <v>21601</v>
      </c>
      <c r="F11" s="158">
        <v>8905.3340000000007</v>
      </c>
      <c r="G11" s="157">
        <v>1752</v>
      </c>
      <c r="H11" s="158">
        <v>674.45899999999995</v>
      </c>
      <c r="I11" s="157">
        <v>713</v>
      </c>
      <c r="J11" s="158">
        <v>246.114</v>
      </c>
      <c r="K11" s="159">
        <v>241</v>
      </c>
      <c r="L11" s="211">
        <v>71.164000000000001</v>
      </c>
      <c r="M11" s="157">
        <v>117</v>
      </c>
      <c r="N11" s="158">
        <v>51.408000000000001</v>
      </c>
      <c r="O11" s="213">
        <v>172</v>
      </c>
      <c r="P11" s="158">
        <v>46.381999999999998</v>
      </c>
      <c r="Q11" s="146"/>
      <c r="R11" s="146"/>
    </row>
    <row r="12" spans="2:18" s="38" customFormat="1" ht="50.1" customHeight="1">
      <c r="B12" s="210" t="s">
        <v>74</v>
      </c>
      <c r="C12" s="157">
        <v>13321</v>
      </c>
      <c r="D12" s="158">
        <v>6269.6449999999995</v>
      </c>
      <c r="E12" s="157">
        <v>12816</v>
      </c>
      <c r="F12" s="158">
        <v>6032.7240000000002</v>
      </c>
      <c r="G12" s="157">
        <v>242</v>
      </c>
      <c r="H12" s="158">
        <v>115.77</v>
      </c>
      <c r="I12" s="157">
        <v>214</v>
      </c>
      <c r="J12" s="158">
        <v>97.596000000000004</v>
      </c>
      <c r="K12" s="212">
        <v>25</v>
      </c>
      <c r="L12" s="211">
        <v>11.135</v>
      </c>
      <c r="M12" s="157">
        <v>23</v>
      </c>
      <c r="N12" s="158">
        <v>11.997999999999999</v>
      </c>
      <c r="O12" s="213">
        <v>1</v>
      </c>
      <c r="P12" s="158">
        <v>0.42199999999999999</v>
      </c>
      <c r="Q12" s="146"/>
      <c r="R12" s="146"/>
    </row>
    <row r="13" spans="2:18" s="38" customFormat="1" ht="50.1" customHeight="1">
      <c r="B13" s="210" t="s">
        <v>86</v>
      </c>
      <c r="C13" s="157">
        <v>908</v>
      </c>
      <c r="D13" s="158">
        <v>431.2480000000001</v>
      </c>
      <c r="E13" s="157">
        <v>884</v>
      </c>
      <c r="F13" s="158">
        <v>419.44400000000002</v>
      </c>
      <c r="G13" s="157">
        <v>3</v>
      </c>
      <c r="H13" s="158">
        <v>1.9510000000000001</v>
      </c>
      <c r="I13" s="157">
        <v>18</v>
      </c>
      <c r="J13" s="158">
        <v>8.4329999999999998</v>
      </c>
      <c r="K13" s="157">
        <v>1</v>
      </c>
      <c r="L13" s="158">
        <v>0.42199999999999999</v>
      </c>
      <c r="M13" s="157">
        <v>1</v>
      </c>
      <c r="N13" s="158">
        <v>0.499</v>
      </c>
      <c r="O13" s="213">
        <v>1</v>
      </c>
      <c r="P13" s="158">
        <v>0.499</v>
      </c>
      <c r="Q13" s="146"/>
      <c r="R13" s="146"/>
    </row>
    <row r="14" spans="2:18" s="38" customFormat="1" ht="50.1" customHeight="1">
      <c r="B14" s="210" t="s">
        <v>88</v>
      </c>
      <c r="C14" s="157">
        <v>7296</v>
      </c>
      <c r="D14" s="158">
        <v>3594.3979999999997</v>
      </c>
      <c r="E14" s="157">
        <v>6988</v>
      </c>
      <c r="F14" s="158">
        <v>3441.7159999999999</v>
      </c>
      <c r="G14" s="157">
        <v>18</v>
      </c>
      <c r="H14" s="158">
        <v>9.2050000000000001</v>
      </c>
      <c r="I14" s="157">
        <v>245</v>
      </c>
      <c r="J14" s="158">
        <v>124.869</v>
      </c>
      <c r="K14" s="157">
        <v>10</v>
      </c>
      <c r="L14" s="158">
        <v>4.048</v>
      </c>
      <c r="M14" s="157">
        <v>17</v>
      </c>
      <c r="N14" s="158">
        <v>4.5350000000000001</v>
      </c>
      <c r="O14" s="213">
        <v>18</v>
      </c>
      <c r="P14" s="158">
        <v>10.025</v>
      </c>
      <c r="Q14" s="146"/>
      <c r="R14" s="146"/>
    </row>
    <row r="15" spans="2:18" s="38" customFormat="1" ht="50.1" customHeight="1">
      <c r="B15" s="210" t="s">
        <v>89</v>
      </c>
      <c r="C15" s="157">
        <v>9212</v>
      </c>
      <c r="D15" s="158">
        <v>5976.7489999999998</v>
      </c>
      <c r="E15" s="157">
        <v>8963</v>
      </c>
      <c r="F15" s="158">
        <v>5814.558</v>
      </c>
      <c r="G15" s="157">
        <v>18</v>
      </c>
      <c r="H15" s="158">
        <v>12.021000000000001</v>
      </c>
      <c r="I15" s="157">
        <v>164</v>
      </c>
      <c r="J15" s="158">
        <v>104.32599999999999</v>
      </c>
      <c r="K15" s="157">
        <v>20</v>
      </c>
      <c r="L15" s="158">
        <v>13.648</v>
      </c>
      <c r="M15" s="157">
        <v>13</v>
      </c>
      <c r="N15" s="158">
        <v>7.8970000000000002</v>
      </c>
      <c r="O15" s="213">
        <v>34</v>
      </c>
      <c r="P15" s="158">
        <v>24.298999999999999</v>
      </c>
      <c r="Q15" s="146"/>
      <c r="R15" s="146"/>
    </row>
    <row r="16" spans="2:18" s="38" customFormat="1" ht="50.1" customHeight="1">
      <c r="B16" s="210" t="s">
        <v>153</v>
      </c>
      <c r="C16" s="213">
        <v>10554</v>
      </c>
      <c r="D16" s="158">
        <v>7489.295000000001</v>
      </c>
      <c r="E16" s="157">
        <v>10340</v>
      </c>
      <c r="F16" s="158">
        <v>7337.7950000000001</v>
      </c>
      <c r="G16" s="157">
        <v>27</v>
      </c>
      <c r="H16" s="158">
        <v>19.448</v>
      </c>
      <c r="I16" s="157">
        <v>138</v>
      </c>
      <c r="J16" s="158">
        <v>96.022999999999996</v>
      </c>
      <c r="K16" s="157">
        <v>22</v>
      </c>
      <c r="L16" s="158">
        <v>15.336</v>
      </c>
      <c r="M16" s="136">
        <v>11</v>
      </c>
      <c r="N16" s="158">
        <v>7.2409999999999997</v>
      </c>
      <c r="O16" s="186">
        <v>16</v>
      </c>
      <c r="P16" s="158">
        <v>13.452</v>
      </c>
      <c r="Q16" s="146"/>
      <c r="R16" s="146"/>
    </row>
    <row r="17" spans="2:18" s="38" customFormat="1" ht="50.1" customHeight="1">
      <c r="B17" s="210" t="s">
        <v>228</v>
      </c>
      <c r="C17" s="136">
        <v>9154</v>
      </c>
      <c r="D17" s="208">
        <v>7053.9219999999996</v>
      </c>
      <c r="E17" s="136">
        <v>8950</v>
      </c>
      <c r="F17" s="208">
        <v>6893.7749999999996</v>
      </c>
      <c r="G17" s="136">
        <v>59</v>
      </c>
      <c r="H17" s="208">
        <v>51.860999999999997</v>
      </c>
      <c r="I17" s="136">
        <v>96</v>
      </c>
      <c r="J17" s="208">
        <v>70.119</v>
      </c>
      <c r="K17" s="136">
        <v>22</v>
      </c>
      <c r="L17" s="208">
        <v>15.452999999999999</v>
      </c>
      <c r="M17" s="136">
        <v>11</v>
      </c>
      <c r="N17" s="208">
        <v>7.5750000000000002</v>
      </c>
      <c r="O17" s="186">
        <v>16</v>
      </c>
      <c r="P17" s="208">
        <v>15.138999999999999</v>
      </c>
      <c r="Q17" s="146"/>
      <c r="R17" s="146"/>
    </row>
    <row r="18" spans="2:18" s="38" customFormat="1" ht="50.1" customHeight="1">
      <c r="B18" s="186" t="s">
        <v>303</v>
      </c>
      <c r="C18" s="186">
        <v>3878</v>
      </c>
      <c r="D18" s="146">
        <v>3014.9720000000002</v>
      </c>
      <c r="E18" s="186">
        <v>3740</v>
      </c>
      <c r="F18" s="146">
        <v>2909.37</v>
      </c>
      <c r="G18" s="186">
        <v>26</v>
      </c>
      <c r="H18" s="146">
        <v>20.087</v>
      </c>
      <c r="I18" s="186">
        <v>66</v>
      </c>
      <c r="J18" s="146">
        <v>48.515999999999998</v>
      </c>
      <c r="K18" s="186">
        <v>18</v>
      </c>
      <c r="L18" s="146">
        <v>13.827</v>
      </c>
      <c r="M18" s="186">
        <v>10</v>
      </c>
      <c r="N18" s="146">
        <v>7.1</v>
      </c>
      <c r="O18" s="186">
        <v>18</v>
      </c>
      <c r="P18" s="158">
        <v>16.071999999999999</v>
      </c>
      <c r="Q18" s="146"/>
      <c r="R18" s="146"/>
    </row>
    <row r="19" spans="2:18" s="38" customFormat="1" ht="50.1" customHeight="1">
      <c r="B19" s="186" t="s">
        <v>318</v>
      </c>
      <c r="C19" s="186">
        <v>3897</v>
      </c>
      <c r="D19" s="136">
        <v>3064.0789999999997</v>
      </c>
      <c r="E19" s="186">
        <v>3746</v>
      </c>
      <c r="F19" s="136">
        <v>2950.8290000000002</v>
      </c>
      <c r="G19" s="186">
        <v>25</v>
      </c>
      <c r="H19" s="136">
        <v>19.922999999999998</v>
      </c>
      <c r="I19" s="186">
        <v>93</v>
      </c>
      <c r="J19" s="136">
        <v>67.167000000000002</v>
      </c>
      <c r="K19" s="186">
        <v>21</v>
      </c>
      <c r="L19" s="136">
        <v>15.885999999999999</v>
      </c>
      <c r="M19" s="186">
        <v>0</v>
      </c>
      <c r="N19" s="146">
        <v>0</v>
      </c>
      <c r="O19" s="186">
        <v>12</v>
      </c>
      <c r="P19" s="208">
        <v>10.273999999999999</v>
      </c>
      <c r="Q19" s="146"/>
      <c r="R19" s="146"/>
    </row>
    <row r="20" spans="2:18" s="38" customFormat="1" ht="50.1" customHeight="1">
      <c r="B20" s="186" t="s">
        <v>329</v>
      </c>
      <c r="C20" s="186">
        <v>3616</v>
      </c>
      <c r="D20" s="136">
        <v>2802.8670000000002</v>
      </c>
      <c r="E20" s="186">
        <v>3512</v>
      </c>
      <c r="F20" s="136">
        <v>2724.2930000000001</v>
      </c>
      <c r="G20" s="186">
        <v>11</v>
      </c>
      <c r="H20" s="136">
        <v>9.0449999999999999</v>
      </c>
      <c r="I20" s="186">
        <v>57</v>
      </c>
      <c r="J20" s="136">
        <v>41.505000000000003</v>
      </c>
      <c r="K20" s="186">
        <v>14</v>
      </c>
      <c r="L20" s="136">
        <v>10.401</v>
      </c>
      <c r="M20" s="186">
        <v>7</v>
      </c>
      <c r="N20" s="136">
        <v>5.0359999999999996</v>
      </c>
      <c r="O20" s="186">
        <v>15</v>
      </c>
      <c r="P20" s="208">
        <v>12.587</v>
      </c>
      <c r="Q20" s="209"/>
      <c r="R20" s="146"/>
    </row>
    <row r="21" spans="2:18" s="38" customFormat="1" ht="50.1" customHeight="1">
      <c r="B21" s="186" t="s">
        <v>393</v>
      </c>
      <c r="C21" s="186">
        <v>1747</v>
      </c>
      <c r="D21" s="136">
        <v>1429.0042249999999</v>
      </c>
      <c r="E21" s="186">
        <v>1698</v>
      </c>
      <c r="F21" s="136">
        <v>1390.2278349999999</v>
      </c>
      <c r="G21" s="186">
        <v>3</v>
      </c>
      <c r="H21" s="136">
        <v>2.15</v>
      </c>
      <c r="I21" s="186">
        <v>28</v>
      </c>
      <c r="J21" s="136">
        <v>22.460999999999999</v>
      </c>
      <c r="K21" s="186">
        <v>14</v>
      </c>
      <c r="L21" s="136">
        <v>11.142390000000001</v>
      </c>
      <c r="M21" s="186">
        <v>0</v>
      </c>
      <c r="N21" s="146">
        <v>0</v>
      </c>
      <c r="O21" s="186">
        <v>4</v>
      </c>
      <c r="P21" s="208">
        <v>3.0230000000000001</v>
      </c>
      <c r="Q21" s="209"/>
      <c r="R21" s="146"/>
    </row>
    <row r="22" spans="2:18" s="38" customFormat="1" ht="50.1" customHeight="1">
      <c r="B22" s="411" t="s">
        <v>398</v>
      </c>
      <c r="C22" s="188">
        <v>1084</v>
      </c>
      <c r="D22" s="165">
        <v>937.55507</v>
      </c>
      <c r="E22" s="188">
        <v>1027</v>
      </c>
      <c r="F22" s="161">
        <v>888.351</v>
      </c>
      <c r="G22" s="188">
        <v>7</v>
      </c>
      <c r="H22" s="161">
        <v>5.7709999999999999</v>
      </c>
      <c r="I22" s="188">
        <v>15</v>
      </c>
      <c r="J22" s="161">
        <v>13.304</v>
      </c>
      <c r="K22" s="188">
        <v>28</v>
      </c>
      <c r="L22" s="161">
        <v>24.071000000000002</v>
      </c>
      <c r="M22" s="188">
        <v>0</v>
      </c>
      <c r="N22" s="165">
        <v>0</v>
      </c>
      <c r="O22" s="188">
        <v>7</v>
      </c>
      <c r="P22" s="162">
        <v>6.0579999999999998</v>
      </c>
      <c r="Q22" s="209"/>
      <c r="R22" s="146"/>
    </row>
    <row r="23" spans="2:18" ht="30" customHeight="1">
      <c r="B23" s="124"/>
      <c r="C23" s="124"/>
      <c r="D23" s="124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24"/>
      <c r="R23" s="24"/>
    </row>
    <row r="24" spans="2:18" ht="30" customHeight="1">
      <c r="B24" s="461" t="s">
        <v>284</v>
      </c>
      <c r="C24" s="532"/>
      <c r="D24" s="532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31"/>
      <c r="R24" s="31"/>
    </row>
    <row r="25" spans="2:18" ht="30" customHeight="1"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9"/>
      <c r="R25" s="29"/>
    </row>
    <row r="26" spans="2:18" ht="30" customHeight="1">
      <c r="B26" s="201" t="s">
        <v>84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91"/>
      <c r="R26" s="91"/>
    </row>
    <row r="27" spans="2:18" ht="30" customHeight="1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</row>
    <row r="28" spans="2:18" ht="30" customHeight="1">
      <c r="B28" s="504" t="s">
        <v>45</v>
      </c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104"/>
      <c r="R28" s="104"/>
    </row>
    <row r="29" spans="2:18" ht="30" customHeight="1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</row>
    <row r="30" spans="2:18" ht="30" customHeight="1">
      <c r="O30" s="526" t="s">
        <v>190</v>
      </c>
      <c r="P30" s="526"/>
      <c r="Q30" s="30"/>
      <c r="R30" s="30"/>
    </row>
    <row r="31" spans="2:18" ht="39.950000000000003" customHeight="1">
      <c r="B31" s="527" t="s">
        <v>12</v>
      </c>
      <c r="C31" s="529" t="s">
        <v>170</v>
      </c>
      <c r="D31" s="530"/>
      <c r="E31" s="529" t="s">
        <v>171</v>
      </c>
      <c r="F31" s="530"/>
      <c r="G31" s="529" t="s">
        <v>172</v>
      </c>
      <c r="H31" s="530"/>
      <c r="I31" s="529" t="s">
        <v>183</v>
      </c>
      <c r="J31" s="530"/>
      <c r="K31" s="529" t="s">
        <v>173</v>
      </c>
      <c r="L31" s="530"/>
      <c r="M31" s="529" t="s">
        <v>174</v>
      </c>
      <c r="N31" s="530"/>
      <c r="O31" s="529" t="s">
        <v>175</v>
      </c>
      <c r="P31" s="530"/>
      <c r="Q31" s="75"/>
      <c r="R31" s="75"/>
    </row>
    <row r="32" spans="2:18" ht="39.950000000000003" customHeight="1">
      <c r="B32" s="540"/>
      <c r="C32" s="527" t="s">
        <v>204</v>
      </c>
      <c r="D32" s="527" t="s">
        <v>48</v>
      </c>
      <c r="E32" s="527" t="s">
        <v>204</v>
      </c>
      <c r="F32" s="527" t="s">
        <v>48</v>
      </c>
      <c r="G32" s="527" t="s">
        <v>204</v>
      </c>
      <c r="H32" s="527" t="s">
        <v>48</v>
      </c>
      <c r="I32" s="527" t="s">
        <v>204</v>
      </c>
      <c r="J32" s="527" t="s">
        <v>48</v>
      </c>
      <c r="K32" s="527" t="s">
        <v>204</v>
      </c>
      <c r="L32" s="527" t="s">
        <v>48</v>
      </c>
      <c r="M32" s="527" t="s">
        <v>204</v>
      </c>
      <c r="N32" s="527" t="s">
        <v>48</v>
      </c>
      <c r="O32" s="527" t="s">
        <v>204</v>
      </c>
      <c r="P32" s="527" t="s">
        <v>48</v>
      </c>
      <c r="Q32" s="107"/>
      <c r="R32" s="107"/>
    </row>
    <row r="33" spans="2:18" ht="39.950000000000003" customHeight="1">
      <c r="B33" s="541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108"/>
      <c r="R33" s="108"/>
    </row>
    <row r="34" spans="2:18" s="38" customFormat="1" ht="50.1" customHeight="1">
      <c r="B34" s="210" t="s">
        <v>26</v>
      </c>
      <c r="C34" s="136">
        <v>1917</v>
      </c>
      <c r="D34" s="158">
        <v>360.733</v>
      </c>
      <c r="E34" s="136">
        <v>1672</v>
      </c>
      <c r="F34" s="158">
        <v>294.08999999999997</v>
      </c>
      <c r="G34" s="136">
        <v>143</v>
      </c>
      <c r="H34" s="158">
        <v>31.745000000000001</v>
      </c>
      <c r="I34" s="136">
        <v>36</v>
      </c>
      <c r="J34" s="158">
        <v>10.504</v>
      </c>
      <c r="K34" s="136">
        <v>66</v>
      </c>
      <c r="L34" s="158">
        <v>24.393999999999998</v>
      </c>
      <c r="M34" s="136">
        <v>0</v>
      </c>
      <c r="N34" s="158">
        <v>0</v>
      </c>
      <c r="O34" s="186">
        <v>0</v>
      </c>
      <c r="P34" s="158">
        <v>0</v>
      </c>
      <c r="Q34" s="146"/>
      <c r="R34" s="146"/>
    </row>
    <row r="35" spans="2:18" s="38" customFormat="1" ht="50.1" customHeight="1">
      <c r="B35" s="210" t="s">
        <v>74</v>
      </c>
      <c r="C35" s="136">
        <v>1839</v>
      </c>
      <c r="D35" s="158">
        <v>397.01400000000007</v>
      </c>
      <c r="E35" s="136">
        <v>1501</v>
      </c>
      <c r="F35" s="158">
        <v>302.86500000000001</v>
      </c>
      <c r="G35" s="136">
        <v>222</v>
      </c>
      <c r="H35" s="158">
        <v>55.35</v>
      </c>
      <c r="I35" s="136">
        <v>30</v>
      </c>
      <c r="J35" s="158">
        <v>8.4250000000000007</v>
      </c>
      <c r="K35" s="136">
        <v>86</v>
      </c>
      <c r="L35" s="158">
        <v>30.373999999999999</v>
      </c>
      <c r="M35" s="136">
        <v>0</v>
      </c>
      <c r="N35" s="158">
        <v>0</v>
      </c>
      <c r="O35" s="186">
        <v>0</v>
      </c>
      <c r="P35" s="158">
        <v>0</v>
      </c>
      <c r="Q35" s="146"/>
      <c r="R35" s="146"/>
    </row>
    <row r="36" spans="2:18" s="38" customFormat="1" ht="50.1" customHeight="1">
      <c r="B36" s="210" t="s">
        <v>86</v>
      </c>
      <c r="C36" s="136">
        <v>1745</v>
      </c>
      <c r="D36" s="158">
        <v>476.25299999999999</v>
      </c>
      <c r="E36" s="136">
        <v>1392</v>
      </c>
      <c r="F36" s="158">
        <v>353.63499999999999</v>
      </c>
      <c r="G36" s="136">
        <v>227</v>
      </c>
      <c r="H36" s="158">
        <v>79.682000000000002</v>
      </c>
      <c r="I36" s="136">
        <v>31</v>
      </c>
      <c r="J36" s="158">
        <v>11.31</v>
      </c>
      <c r="K36" s="136">
        <v>95</v>
      </c>
      <c r="L36" s="158">
        <v>31.626000000000001</v>
      </c>
      <c r="M36" s="136">
        <v>0</v>
      </c>
      <c r="N36" s="158">
        <v>0</v>
      </c>
      <c r="O36" s="186">
        <v>0</v>
      </c>
      <c r="P36" s="158">
        <v>0</v>
      </c>
      <c r="Q36" s="146"/>
      <c r="R36" s="146"/>
    </row>
    <row r="37" spans="2:18" s="38" customFormat="1" ht="50.1" customHeight="1">
      <c r="B37" s="210" t="s">
        <v>88</v>
      </c>
      <c r="C37" s="136">
        <v>2051</v>
      </c>
      <c r="D37" s="158">
        <v>524.81599999999992</v>
      </c>
      <c r="E37" s="136">
        <v>1649</v>
      </c>
      <c r="F37" s="158">
        <v>389.55700000000002</v>
      </c>
      <c r="G37" s="136">
        <v>322</v>
      </c>
      <c r="H37" s="158">
        <v>104.224</v>
      </c>
      <c r="I37" s="136">
        <v>22</v>
      </c>
      <c r="J37" s="158">
        <v>6.8040000000000003</v>
      </c>
      <c r="K37" s="136">
        <v>57</v>
      </c>
      <c r="L37" s="158">
        <v>23.975999999999999</v>
      </c>
      <c r="M37" s="136">
        <v>0</v>
      </c>
      <c r="N37" s="158">
        <v>0</v>
      </c>
      <c r="O37" s="186">
        <v>1</v>
      </c>
      <c r="P37" s="158">
        <v>0.255</v>
      </c>
      <c r="Q37" s="146"/>
      <c r="R37" s="146"/>
    </row>
    <row r="38" spans="2:18" s="38" customFormat="1" ht="50.1" customHeight="1">
      <c r="B38" s="210" t="s">
        <v>89</v>
      </c>
      <c r="C38" s="136">
        <v>1522</v>
      </c>
      <c r="D38" s="158">
        <v>575.10900000000004</v>
      </c>
      <c r="E38" s="136">
        <v>1089</v>
      </c>
      <c r="F38" s="158">
        <v>350.31700000000001</v>
      </c>
      <c r="G38" s="136">
        <v>383</v>
      </c>
      <c r="H38" s="158">
        <v>201.74700000000001</v>
      </c>
      <c r="I38" s="136">
        <v>7</v>
      </c>
      <c r="J38" s="158">
        <v>3.2839999999999998</v>
      </c>
      <c r="K38" s="136">
        <v>39</v>
      </c>
      <c r="L38" s="158">
        <v>17.981999999999999</v>
      </c>
      <c r="M38" s="136">
        <v>0</v>
      </c>
      <c r="N38" s="158">
        <v>0</v>
      </c>
      <c r="O38" s="186">
        <v>4</v>
      </c>
      <c r="P38" s="158">
        <v>1.7789999999999999</v>
      </c>
      <c r="Q38" s="146"/>
      <c r="R38" s="146"/>
    </row>
    <row r="39" spans="2:18" s="38" customFormat="1" ht="50.1" customHeight="1">
      <c r="B39" s="210" t="s">
        <v>153</v>
      </c>
      <c r="C39" s="186">
        <v>1569</v>
      </c>
      <c r="D39" s="158">
        <v>608.15400000000011</v>
      </c>
      <c r="E39" s="136">
        <v>964</v>
      </c>
      <c r="F39" s="158">
        <v>346.83800000000002</v>
      </c>
      <c r="G39" s="136">
        <v>566</v>
      </c>
      <c r="H39" s="158">
        <v>242.73500000000001</v>
      </c>
      <c r="I39" s="136">
        <v>19</v>
      </c>
      <c r="J39" s="158">
        <v>5.8129999999999997</v>
      </c>
      <c r="K39" s="136">
        <v>20</v>
      </c>
      <c r="L39" s="158">
        <v>12.768000000000001</v>
      </c>
      <c r="M39" s="136">
        <v>0</v>
      </c>
      <c r="N39" s="158">
        <v>0</v>
      </c>
      <c r="O39" s="186">
        <v>0</v>
      </c>
      <c r="P39" s="158">
        <v>0</v>
      </c>
      <c r="Q39" s="146"/>
      <c r="R39" s="146"/>
    </row>
    <row r="40" spans="2:18" s="38" customFormat="1" ht="50.1" customHeight="1">
      <c r="B40" s="210" t="s">
        <v>228</v>
      </c>
      <c r="C40" s="237">
        <v>260</v>
      </c>
      <c r="D40" s="158">
        <v>82.378000000000014</v>
      </c>
      <c r="E40" s="237">
        <v>158</v>
      </c>
      <c r="F40" s="158">
        <v>37.590000000000003</v>
      </c>
      <c r="G40" s="237">
        <v>50</v>
      </c>
      <c r="H40" s="158">
        <v>18.135000000000002</v>
      </c>
      <c r="I40" s="237">
        <v>0</v>
      </c>
      <c r="J40" s="158">
        <v>0</v>
      </c>
      <c r="K40" s="237">
        <v>52</v>
      </c>
      <c r="L40" s="158">
        <v>26.652999999999999</v>
      </c>
      <c r="M40" s="237">
        <v>0</v>
      </c>
      <c r="N40" s="158">
        <v>0</v>
      </c>
      <c r="O40" s="431">
        <v>0</v>
      </c>
      <c r="P40" s="158">
        <v>0</v>
      </c>
      <c r="Q40" s="146"/>
      <c r="R40" s="146"/>
    </row>
    <row r="41" spans="2:18" s="38" customFormat="1" ht="50.1" customHeight="1">
      <c r="B41" s="210" t="s">
        <v>303</v>
      </c>
      <c r="C41" s="186">
        <v>347</v>
      </c>
      <c r="D41" s="136">
        <v>69.527999999999992</v>
      </c>
      <c r="E41" s="186">
        <v>132</v>
      </c>
      <c r="F41" s="136">
        <v>13.127000000000001</v>
      </c>
      <c r="G41" s="186">
        <v>132</v>
      </c>
      <c r="H41" s="136">
        <v>19.907</v>
      </c>
      <c r="I41" s="186">
        <v>0</v>
      </c>
      <c r="J41" s="146">
        <v>0</v>
      </c>
      <c r="K41" s="186">
        <v>83</v>
      </c>
      <c r="L41" s="208">
        <v>36.494</v>
      </c>
      <c r="M41" s="38">
        <v>0</v>
      </c>
      <c r="N41" s="187">
        <v>0</v>
      </c>
      <c r="O41" s="186">
        <v>0</v>
      </c>
      <c r="P41" s="158">
        <v>0</v>
      </c>
      <c r="Q41" s="146"/>
      <c r="R41" s="146"/>
    </row>
    <row r="42" spans="2:18" s="38" customFormat="1" ht="50.1" customHeight="1">
      <c r="B42" s="210" t="s">
        <v>318</v>
      </c>
      <c r="C42" s="136">
        <v>465</v>
      </c>
      <c r="D42" s="208">
        <v>71.198999999999998</v>
      </c>
      <c r="E42" s="136">
        <v>326</v>
      </c>
      <c r="F42" s="208">
        <v>35.997999999999998</v>
      </c>
      <c r="G42" s="136">
        <v>90</v>
      </c>
      <c r="H42" s="158">
        <v>12.58</v>
      </c>
      <c r="I42" s="136">
        <v>0</v>
      </c>
      <c r="J42" s="158">
        <v>0</v>
      </c>
      <c r="K42" s="136">
        <v>49</v>
      </c>
      <c r="L42" s="158">
        <v>22.620999999999999</v>
      </c>
      <c r="M42" s="136">
        <v>0</v>
      </c>
      <c r="N42" s="158">
        <v>0</v>
      </c>
      <c r="O42" s="186">
        <v>0</v>
      </c>
      <c r="P42" s="158">
        <v>0</v>
      </c>
      <c r="Q42" s="146"/>
      <c r="R42" s="146"/>
    </row>
    <row r="43" spans="2:18" s="38" customFormat="1" ht="50.1" customHeight="1">
      <c r="B43" s="186" t="s">
        <v>329</v>
      </c>
      <c r="C43" s="213">
        <v>618</v>
      </c>
      <c r="D43" s="146">
        <v>91.89500000000001</v>
      </c>
      <c r="E43" s="213">
        <v>198</v>
      </c>
      <c r="F43" s="146">
        <v>26.773</v>
      </c>
      <c r="G43" s="213">
        <v>360</v>
      </c>
      <c r="H43" s="146">
        <v>37.216000000000001</v>
      </c>
      <c r="I43" s="213">
        <v>0</v>
      </c>
      <c r="J43" s="146">
        <v>0</v>
      </c>
      <c r="K43" s="213">
        <v>60</v>
      </c>
      <c r="L43" s="146">
        <v>27.905999999999999</v>
      </c>
      <c r="M43" s="213">
        <v>0</v>
      </c>
      <c r="N43" s="146">
        <v>0</v>
      </c>
      <c r="O43" s="213">
        <v>0</v>
      </c>
      <c r="P43" s="158">
        <v>0</v>
      </c>
      <c r="Q43" s="209"/>
      <c r="R43" s="146"/>
    </row>
    <row r="44" spans="2:18" s="38" customFormat="1" ht="50.1" customHeight="1">
      <c r="B44" s="186" t="s">
        <v>393</v>
      </c>
      <c r="C44" s="213">
        <v>622</v>
      </c>
      <c r="D44" s="146">
        <v>82.391999999999996</v>
      </c>
      <c r="E44" s="213">
        <v>251</v>
      </c>
      <c r="F44" s="146">
        <v>35.694000000000003</v>
      </c>
      <c r="G44" s="213">
        <v>340</v>
      </c>
      <c r="H44" s="146">
        <v>37.451000000000001</v>
      </c>
      <c r="I44" s="213">
        <v>0</v>
      </c>
      <c r="J44" s="146">
        <v>0</v>
      </c>
      <c r="K44" s="213">
        <v>31</v>
      </c>
      <c r="L44" s="146">
        <v>9.2479999999999993</v>
      </c>
      <c r="M44" s="213">
        <v>0</v>
      </c>
      <c r="N44" s="146">
        <v>0</v>
      </c>
      <c r="O44" s="213">
        <v>0</v>
      </c>
      <c r="P44" s="158">
        <v>0</v>
      </c>
      <c r="Q44" s="209"/>
      <c r="R44" s="146"/>
    </row>
    <row r="45" spans="2:18" s="38" customFormat="1" ht="50.1" customHeight="1">
      <c r="B45" s="411" t="s">
        <v>398</v>
      </c>
      <c r="C45" s="268">
        <v>171</v>
      </c>
      <c r="D45" s="165">
        <v>25.329000000000001</v>
      </c>
      <c r="E45" s="268">
        <v>63</v>
      </c>
      <c r="F45" s="165">
        <v>7.6070000000000002</v>
      </c>
      <c r="G45" s="268">
        <v>73</v>
      </c>
      <c r="H45" s="165">
        <v>8.2769999999999992</v>
      </c>
      <c r="I45" s="268">
        <v>0</v>
      </c>
      <c r="J45" s="165">
        <v>0</v>
      </c>
      <c r="K45" s="268">
        <v>35</v>
      </c>
      <c r="L45" s="165">
        <v>9.4450000000000003</v>
      </c>
      <c r="M45" s="268">
        <v>0</v>
      </c>
      <c r="N45" s="165">
        <v>0</v>
      </c>
      <c r="O45" s="268">
        <v>0</v>
      </c>
      <c r="P45" s="163">
        <v>0</v>
      </c>
      <c r="Q45" s="209"/>
      <c r="R45" s="146"/>
    </row>
    <row r="46" spans="2:18" ht="30" customHeight="1">
      <c r="B46" s="36"/>
      <c r="C46" s="36"/>
      <c r="D46" s="36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24"/>
      <c r="R46" s="24"/>
    </row>
  </sheetData>
  <mergeCells count="43">
    <mergeCell ref="L32:L33"/>
    <mergeCell ref="M31:N31"/>
    <mergeCell ref="K32:K33"/>
    <mergeCell ref="N32:N33"/>
    <mergeCell ref="N9:N10"/>
    <mergeCell ref="K31:L31"/>
    <mergeCell ref="I31:J31"/>
    <mergeCell ref="B1:P1"/>
    <mergeCell ref="B5:P5"/>
    <mergeCell ref="C8:D8"/>
    <mergeCell ref="E8:F8"/>
    <mergeCell ref="G8:H8"/>
    <mergeCell ref="I8:J8"/>
    <mergeCell ref="B31:B33"/>
    <mergeCell ref="C31:D31"/>
    <mergeCell ref="C32:C33"/>
    <mergeCell ref="D32:D33"/>
    <mergeCell ref="M32:M33"/>
    <mergeCell ref="J9:J10"/>
    <mergeCell ref="K8:L8"/>
    <mergeCell ref="M8:N8"/>
    <mergeCell ref="O8:P8"/>
    <mergeCell ref="B8:B10"/>
    <mergeCell ref="D9:D10"/>
    <mergeCell ref="F9:F10"/>
    <mergeCell ref="H9:H10"/>
    <mergeCell ref="L9:L10"/>
    <mergeCell ref="O7:P7"/>
    <mergeCell ref="O30:P30"/>
    <mergeCell ref="O32:O33"/>
    <mergeCell ref="P32:P33"/>
    <mergeCell ref="O31:P31"/>
    <mergeCell ref="P9:P10"/>
    <mergeCell ref="B28:P28"/>
    <mergeCell ref="B24:P24"/>
    <mergeCell ref="I32:I33"/>
    <mergeCell ref="J32:J33"/>
    <mergeCell ref="E32:E33"/>
    <mergeCell ref="F32:F33"/>
    <mergeCell ref="G32:G33"/>
    <mergeCell ref="E31:F31"/>
    <mergeCell ref="H32:H33"/>
    <mergeCell ref="G31:H31"/>
  </mergeCells>
  <phoneticPr fontId="2" type="noConversion"/>
  <printOptions horizontalCentered="1" verticalCentered="1"/>
  <pageMargins left="0" right="0" top="1" bottom="1" header="0.5" footer="0.5"/>
  <pageSetup scale="50" orientation="landscape" r:id="rId1"/>
  <headerFooter alignWithMargins="0"/>
  <rowBreaks count="2" manualBreakCount="2">
    <brk id="23" max="16383" man="1"/>
    <brk id="46" max="18" man="1"/>
  </rowBreaks>
  <colBreaks count="1" manualBreakCount="1">
    <brk id="17" max="5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Q23"/>
  <sheetViews>
    <sheetView view="pageBreakPreview" topLeftCell="A7" zoomScale="75" workbookViewId="0">
      <selection activeCell="B1" sqref="B1:P22"/>
    </sheetView>
  </sheetViews>
  <sheetFormatPr defaultRowHeight="35.1" customHeight="1"/>
  <cols>
    <col min="2" max="2" width="14.140625" customWidth="1"/>
    <col min="3" max="3" width="19.140625" customWidth="1"/>
    <col min="4" max="4" width="20.5703125" customWidth="1"/>
    <col min="5" max="5" width="18.7109375" customWidth="1"/>
    <col min="6" max="6" width="19.42578125" customWidth="1"/>
    <col min="7" max="7" width="18.5703125" customWidth="1"/>
    <col min="8" max="8" width="19.5703125" customWidth="1"/>
    <col min="9" max="9" width="18.42578125" customWidth="1"/>
    <col min="10" max="11" width="18.85546875" customWidth="1"/>
    <col min="12" max="12" width="20" customWidth="1"/>
    <col min="13" max="13" width="19.42578125" customWidth="1"/>
    <col min="14" max="14" width="19.28515625" customWidth="1"/>
    <col min="15" max="15" width="20" customWidth="1"/>
    <col min="16" max="16" width="19.140625" customWidth="1"/>
    <col min="18" max="18" width="11.5703125" customWidth="1"/>
    <col min="19" max="19" width="13" customWidth="1"/>
    <col min="20" max="20" width="13.42578125" customWidth="1"/>
    <col min="22" max="22" width="11" customWidth="1"/>
    <col min="23" max="23" width="14.140625" customWidth="1"/>
    <col min="24" max="24" width="11.28515625" customWidth="1"/>
  </cols>
  <sheetData>
    <row r="1" spans="2:16" ht="35.1" customHeight="1">
      <c r="B1" s="469" t="s">
        <v>285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</row>
    <row r="2" spans="2:16" ht="35.1" customHeight="1">
      <c r="B2" s="166" t="s">
        <v>11</v>
      </c>
      <c r="C2" s="166"/>
      <c r="D2" s="166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75"/>
    </row>
    <row r="3" spans="2:16" ht="35.1" customHeight="1">
      <c r="B3" s="201" t="s">
        <v>71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2:16" ht="35.1" customHeight="1">
      <c r="B4" s="117"/>
      <c r="C4" s="117"/>
      <c r="D4" s="120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6" ht="35.1" customHeight="1">
      <c r="B5" s="503" t="s">
        <v>64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</row>
    <row r="6" spans="2:16" ht="35.1" customHeight="1">
      <c r="B6" s="21"/>
      <c r="C6" s="21"/>
      <c r="D6" s="21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2:16" ht="35.1" customHeight="1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22" t="s">
        <v>14</v>
      </c>
    </row>
    <row r="8" spans="2:16" ht="35.1" customHeight="1">
      <c r="B8" s="508" t="s">
        <v>12</v>
      </c>
      <c r="C8" s="539" t="s">
        <v>170</v>
      </c>
      <c r="D8" s="538"/>
      <c r="E8" s="539" t="s">
        <v>171</v>
      </c>
      <c r="F8" s="538"/>
      <c r="G8" s="539" t="s">
        <v>172</v>
      </c>
      <c r="H8" s="538"/>
      <c r="I8" s="539" t="s">
        <v>183</v>
      </c>
      <c r="J8" s="538"/>
      <c r="K8" s="539" t="s">
        <v>173</v>
      </c>
      <c r="L8" s="538"/>
      <c r="M8" s="539" t="s">
        <v>174</v>
      </c>
      <c r="N8" s="538"/>
      <c r="O8" s="539" t="s">
        <v>175</v>
      </c>
      <c r="P8" s="538"/>
    </row>
    <row r="9" spans="2:16" ht="35.1" customHeight="1">
      <c r="B9" s="542"/>
      <c r="C9" s="508" t="s">
        <v>184</v>
      </c>
      <c r="D9" s="508" t="s">
        <v>65</v>
      </c>
      <c r="E9" s="508" t="s">
        <v>184</v>
      </c>
      <c r="F9" s="508" t="s">
        <v>65</v>
      </c>
      <c r="G9" s="508" t="s">
        <v>184</v>
      </c>
      <c r="H9" s="508" t="s">
        <v>65</v>
      </c>
      <c r="I9" s="508" t="s">
        <v>184</v>
      </c>
      <c r="J9" s="508" t="s">
        <v>65</v>
      </c>
      <c r="K9" s="508" t="s">
        <v>184</v>
      </c>
      <c r="L9" s="508" t="s">
        <v>65</v>
      </c>
      <c r="M9" s="508" t="s">
        <v>184</v>
      </c>
      <c r="N9" s="508" t="s">
        <v>65</v>
      </c>
      <c r="O9" s="508" t="s">
        <v>184</v>
      </c>
      <c r="P9" s="508" t="s">
        <v>65</v>
      </c>
    </row>
    <row r="10" spans="2:16" ht="35.1" customHeight="1"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</row>
    <row r="11" spans="2:16" s="38" customFormat="1" ht="60" customHeight="1">
      <c r="B11" s="171" t="s">
        <v>26</v>
      </c>
      <c r="C11" s="209">
        <v>78284.198999999993</v>
      </c>
      <c r="D11" s="158">
        <v>69548.654999999984</v>
      </c>
      <c r="E11" s="146">
        <v>62165.726999999999</v>
      </c>
      <c r="F11" s="158">
        <v>56533.828999999998</v>
      </c>
      <c r="G11" s="146">
        <v>10592.239</v>
      </c>
      <c r="H11" s="158">
        <v>8562.64</v>
      </c>
      <c r="I11" s="146">
        <v>4912.1899999999996</v>
      </c>
      <c r="J11" s="158">
        <v>3931.2530000000002</v>
      </c>
      <c r="K11" s="146">
        <v>140.78299999999999</v>
      </c>
      <c r="L11" s="158">
        <v>112.88500000000001</v>
      </c>
      <c r="M11" s="146">
        <v>279.10899999999998</v>
      </c>
      <c r="N11" s="158">
        <v>218.536</v>
      </c>
      <c r="O11" s="146">
        <v>194.15100000000001</v>
      </c>
      <c r="P11" s="158">
        <v>189.512</v>
      </c>
    </row>
    <row r="12" spans="2:16" s="38" customFormat="1" ht="60" customHeight="1">
      <c r="B12" s="171" t="s">
        <v>74</v>
      </c>
      <c r="C12" s="209">
        <v>80288.253000000012</v>
      </c>
      <c r="D12" s="158">
        <v>71936.232000000004</v>
      </c>
      <c r="E12" s="146">
        <v>63198.525999999998</v>
      </c>
      <c r="F12" s="158">
        <v>58073.673000000003</v>
      </c>
      <c r="G12" s="146">
        <v>11037.376</v>
      </c>
      <c r="H12" s="158">
        <v>8480.7530000000006</v>
      </c>
      <c r="I12" s="146">
        <v>5348.509</v>
      </c>
      <c r="J12" s="158">
        <v>4796.83</v>
      </c>
      <c r="K12" s="146">
        <v>163.21700000000001</v>
      </c>
      <c r="L12" s="158">
        <v>110.76900000000001</v>
      </c>
      <c r="M12" s="146">
        <v>304.33499999999998</v>
      </c>
      <c r="N12" s="158">
        <v>241.46799999999999</v>
      </c>
      <c r="O12" s="146">
        <v>236.29</v>
      </c>
      <c r="P12" s="158">
        <v>232.739</v>
      </c>
    </row>
    <row r="13" spans="2:16" s="38" customFormat="1" ht="60" customHeight="1">
      <c r="B13" s="171" t="s">
        <v>86</v>
      </c>
      <c r="C13" s="209">
        <v>80195.454000000012</v>
      </c>
      <c r="D13" s="158">
        <v>72422.018000000011</v>
      </c>
      <c r="E13" s="146">
        <v>65232.158000000003</v>
      </c>
      <c r="F13" s="158">
        <v>60192.192000000003</v>
      </c>
      <c r="G13" s="146">
        <v>9733.8430000000008</v>
      </c>
      <c r="H13" s="158">
        <v>7635.174</v>
      </c>
      <c r="I13" s="136">
        <v>4578.576</v>
      </c>
      <c r="J13" s="158">
        <v>4036.65</v>
      </c>
      <c r="K13" s="146">
        <v>176.97800000000001</v>
      </c>
      <c r="L13" s="158">
        <v>122.892</v>
      </c>
      <c r="M13" s="146">
        <v>213.13200000000001</v>
      </c>
      <c r="N13" s="158">
        <v>176.928</v>
      </c>
      <c r="O13" s="146">
        <v>260.767</v>
      </c>
      <c r="P13" s="158">
        <v>258.18200000000002</v>
      </c>
    </row>
    <row r="14" spans="2:16" s="38" customFormat="1" ht="60" customHeight="1">
      <c r="B14" s="171" t="s">
        <v>88</v>
      </c>
      <c r="C14" s="209">
        <v>74367.664999999994</v>
      </c>
      <c r="D14" s="158">
        <v>67376.135000000009</v>
      </c>
      <c r="E14" s="146">
        <v>59908.425999999999</v>
      </c>
      <c r="F14" s="158">
        <v>54724.031000000003</v>
      </c>
      <c r="G14" s="136">
        <v>9580.2849999999999</v>
      </c>
      <c r="H14" s="208">
        <v>8313.7009999999991</v>
      </c>
      <c r="I14" s="146">
        <v>4258.9170000000004</v>
      </c>
      <c r="J14" s="158">
        <v>3797.0039999999999</v>
      </c>
      <c r="K14" s="146">
        <v>172.15799999999999</v>
      </c>
      <c r="L14" s="158">
        <v>133.11099999999999</v>
      </c>
      <c r="M14" s="146">
        <v>181.52199999999999</v>
      </c>
      <c r="N14" s="158">
        <v>145.226</v>
      </c>
      <c r="O14" s="146">
        <v>266.35700000000003</v>
      </c>
      <c r="P14" s="158">
        <v>263.06200000000001</v>
      </c>
    </row>
    <row r="15" spans="2:16" s="38" customFormat="1" ht="60" customHeight="1">
      <c r="B15" s="171" t="s">
        <v>89</v>
      </c>
      <c r="C15" s="209">
        <v>79048.260000000009</v>
      </c>
      <c r="D15" s="158">
        <v>72635.923999999999</v>
      </c>
      <c r="E15" s="136">
        <v>63691.042000000001</v>
      </c>
      <c r="F15" s="208">
        <v>58861.413</v>
      </c>
      <c r="G15" s="146">
        <v>10443.989</v>
      </c>
      <c r="H15" s="158">
        <v>9380.9249999999993</v>
      </c>
      <c r="I15" s="146">
        <v>4265.3689999999997</v>
      </c>
      <c r="J15" s="158">
        <v>3812.857</v>
      </c>
      <c r="K15" s="146">
        <v>197.39400000000001</v>
      </c>
      <c r="L15" s="158">
        <v>157.67699999999999</v>
      </c>
      <c r="M15" s="146">
        <v>189.6</v>
      </c>
      <c r="N15" s="158">
        <v>165.203</v>
      </c>
      <c r="O15" s="146">
        <v>260.86599999999999</v>
      </c>
      <c r="P15" s="158">
        <v>257.84899999999999</v>
      </c>
    </row>
    <row r="16" spans="2:16" s="38" customFormat="1" ht="60" customHeight="1">
      <c r="B16" s="171" t="s">
        <v>153</v>
      </c>
      <c r="C16" s="209">
        <v>85839.082000000009</v>
      </c>
      <c r="D16" s="158">
        <v>78721.130999999994</v>
      </c>
      <c r="E16" s="136">
        <v>68566.625</v>
      </c>
      <c r="F16" s="208">
        <v>63591.135000000002</v>
      </c>
      <c r="G16" s="146">
        <v>12014.175999999999</v>
      </c>
      <c r="H16" s="158">
        <v>10389.047</v>
      </c>
      <c r="I16" s="146">
        <v>4459.8519999999999</v>
      </c>
      <c r="J16" s="158">
        <v>4034.8939999999998</v>
      </c>
      <c r="K16" s="136">
        <v>239.898</v>
      </c>
      <c r="L16" s="208">
        <v>182.691</v>
      </c>
      <c r="M16" s="146">
        <v>272.69</v>
      </c>
      <c r="N16" s="158">
        <v>240.32400000000001</v>
      </c>
      <c r="O16" s="146">
        <v>285.84100000000001</v>
      </c>
      <c r="P16" s="158">
        <v>283.04000000000002</v>
      </c>
    </row>
    <row r="17" spans="2:17" s="38" customFormat="1" ht="60" customHeight="1">
      <c r="B17" s="171" t="s">
        <v>228</v>
      </c>
      <c r="C17" s="209">
        <v>96024.438999999984</v>
      </c>
      <c r="D17" s="146">
        <v>88720.15400000001</v>
      </c>
      <c r="E17" s="209">
        <v>76746.160999999993</v>
      </c>
      <c r="F17" s="146">
        <v>71801.63</v>
      </c>
      <c r="G17" s="209">
        <v>13626.710999999999</v>
      </c>
      <c r="H17" s="146">
        <v>11765.543</v>
      </c>
      <c r="I17" s="209">
        <v>4634.5439999999999</v>
      </c>
      <c r="J17" s="146">
        <v>4248.26</v>
      </c>
      <c r="K17" s="209">
        <v>292.82299999999998</v>
      </c>
      <c r="L17" s="146">
        <v>216.79900000000001</v>
      </c>
      <c r="M17" s="209">
        <v>352.14</v>
      </c>
      <c r="N17" s="146">
        <v>317.36099999999999</v>
      </c>
      <c r="O17" s="209">
        <v>372.06</v>
      </c>
      <c r="P17" s="158">
        <v>370.56099999999998</v>
      </c>
    </row>
    <row r="18" spans="2:17" s="38" customFormat="1" ht="60" customHeight="1">
      <c r="B18" s="207" t="s">
        <v>303</v>
      </c>
      <c r="C18" s="186">
        <v>113664.21800000001</v>
      </c>
      <c r="D18" s="136">
        <v>102281.50099999999</v>
      </c>
      <c r="E18" s="186">
        <v>92328.637000000002</v>
      </c>
      <c r="F18" s="136">
        <v>84431.031000000003</v>
      </c>
      <c r="G18" s="209">
        <v>15505.43</v>
      </c>
      <c r="H18" s="136">
        <v>12668.269</v>
      </c>
      <c r="I18" s="186">
        <v>4731.6440000000002</v>
      </c>
      <c r="J18" s="136">
        <v>4277.174</v>
      </c>
      <c r="K18" s="186">
        <v>333.65600000000001</v>
      </c>
      <c r="L18" s="136">
        <v>240.88499999999999</v>
      </c>
      <c r="M18" s="209">
        <v>386.75</v>
      </c>
      <c r="N18" s="136">
        <v>314.04399999999998</v>
      </c>
      <c r="O18" s="186">
        <v>378.101</v>
      </c>
      <c r="P18" s="208">
        <v>350.09800000000001</v>
      </c>
    </row>
    <row r="19" spans="2:17" s="38" customFormat="1" ht="60" customHeight="1">
      <c r="B19" s="207" t="s">
        <v>318</v>
      </c>
      <c r="C19" s="136">
        <v>123906.04400000001</v>
      </c>
      <c r="D19" s="208">
        <v>107579.07799999999</v>
      </c>
      <c r="E19" s="136">
        <v>102157.11900000001</v>
      </c>
      <c r="F19" s="208">
        <v>89772.536999999997</v>
      </c>
      <c r="G19" s="136">
        <v>16148.279</v>
      </c>
      <c r="H19" s="208">
        <v>12843.314</v>
      </c>
      <c r="I19" s="146">
        <v>4410.66</v>
      </c>
      <c r="J19" s="208">
        <v>3948.8649999999998</v>
      </c>
      <c r="K19" s="146">
        <v>398.46</v>
      </c>
      <c r="L19" s="158">
        <v>314.02999999999997</v>
      </c>
      <c r="M19" s="136">
        <v>420.27699999999999</v>
      </c>
      <c r="N19" s="208">
        <v>351.51900000000001</v>
      </c>
      <c r="O19" s="136">
        <v>371.24900000000002</v>
      </c>
      <c r="P19" s="208">
        <v>348.81299999999999</v>
      </c>
    </row>
    <row r="20" spans="2:17" s="38" customFormat="1" ht="60" customHeight="1">
      <c r="B20" s="171" t="s">
        <v>329</v>
      </c>
      <c r="C20" s="186">
        <v>116253.25600000001</v>
      </c>
      <c r="D20" s="146">
        <v>91823.040999999997</v>
      </c>
      <c r="E20" s="209">
        <v>95174.168000000005</v>
      </c>
      <c r="F20" s="146">
        <v>76122.460999999996</v>
      </c>
      <c r="G20" s="209">
        <v>15715.439</v>
      </c>
      <c r="H20" s="146">
        <v>10951.539000000001</v>
      </c>
      <c r="I20" s="209">
        <v>4156.2470000000003</v>
      </c>
      <c r="J20" s="146">
        <v>3686.8969999999999</v>
      </c>
      <c r="K20" s="209">
        <v>337.31299999999999</v>
      </c>
      <c r="L20" s="146">
        <v>265.56099999999998</v>
      </c>
      <c r="M20" s="349">
        <v>444</v>
      </c>
      <c r="N20" s="146">
        <v>393.47500000000002</v>
      </c>
      <c r="O20" s="209">
        <v>426.089</v>
      </c>
      <c r="P20" s="158">
        <v>403.108</v>
      </c>
      <c r="Q20" s="136"/>
    </row>
    <row r="21" spans="2:17" s="38" customFormat="1" ht="60" customHeight="1">
      <c r="B21" s="171" t="s">
        <v>393</v>
      </c>
      <c r="C21" s="186">
        <v>132143.704</v>
      </c>
      <c r="D21" s="146">
        <v>99687.067999999999</v>
      </c>
      <c r="E21" s="209">
        <v>109201.658</v>
      </c>
      <c r="F21" s="146">
        <v>83793.404999999999</v>
      </c>
      <c r="G21" s="209">
        <v>17455.496999999999</v>
      </c>
      <c r="H21" s="146">
        <v>10924.945</v>
      </c>
      <c r="I21" s="209">
        <v>4157.5450000000001</v>
      </c>
      <c r="J21" s="146">
        <v>3789.0540000000001</v>
      </c>
      <c r="K21" s="209">
        <v>341.64400000000001</v>
      </c>
      <c r="L21" s="146">
        <v>258.10199999999998</v>
      </c>
      <c r="M21" s="349">
        <v>498.77300000000002</v>
      </c>
      <c r="N21" s="146">
        <v>461.84300000000002</v>
      </c>
      <c r="O21" s="209">
        <v>488.58699999999999</v>
      </c>
      <c r="P21" s="158">
        <v>459.71899999999999</v>
      </c>
      <c r="Q21" s="136"/>
    </row>
    <row r="22" spans="2:17" s="38" customFormat="1" ht="60" customHeight="1">
      <c r="B22" s="369" t="s">
        <v>398</v>
      </c>
      <c r="C22" s="188">
        <v>118650.601</v>
      </c>
      <c r="D22" s="165">
        <v>79216.165999999997</v>
      </c>
      <c r="E22" s="267">
        <v>99104.475000000006</v>
      </c>
      <c r="F22" s="165">
        <v>67563.952000000005</v>
      </c>
      <c r="G22" s="267">
        <v>14617.091</v>
      </c>
      <c r="H22" s="165">
        <v>7354.9849999999997</v>
      </c>
      <c r="I22" s="267">
        <v>3739.8009999999999</v>
      </c>
      <c r="J22" s="165">
        <v>3349.1089999999999</v>
      </c>
      <c r="K22" s="267">
        <v>336.505</v>
      </c>
      <c r="L22" s="165">
        <v>235.096</v>
      </c>
      <c r="M22" s="269">
        <v>451.70600000000002</v>
      </c>
      <c r="N22" s="165">
        <v>418.81299999999999</v>
      </c>
      <c r="O22" s="267">
        <v>401.02300000000002</v>
      </c>
      <c r="P22" s="163">
        <v>294.21199999999999</v>
      </c>
      <c r="Q22" s="136"/>
    </row>
    <row r="23" spans="2:17" ht="35.1" customHeight="1">
      <c r="B23" s="123"/>
      <c r="C23" s="112"/>
      <c r="D23" s="112"/>
      <c r="E23" s="124"/>
      <c r="F23" s="124"/>
      <c r="G23" s="117"/>
      <c r="H23" s="124"/>
      <c r="I23" s="117"/>
      <c r="J23" s="124"/>
      <c r="K23" s="117"/>
      <c r="L23" s="124"/>
      <c r="M23" s="117"/>
      <c r="N23" s="124"/>
      <c r="O23" s="117"/>
      <c r="P23" s="124"/>
    </row>
  </sheetData>
  <mergeCells count="24">
    <mergeCell ref="B1:P1"/>
    <mergeCell ref="B5:P5"/>
    <mergeCell ref="C8:D8"/>
    <mergeCell ref="E8:F8"/>
    <mergeCell ref="G8:H8"/>
    <mergeCell ref="I8:J8"/>
    <mergeCell ref="B8:B10"/>
    <mergeCell ref="P9:P10"/>
    <mergeCell ref="K8:L8"/>
    <mergeCell ref="M8:N8"/>
    <mergeCell ref="O8:P8"/>
    <mergeCell ref="C9:C10"/>
    <mergeCell ref="D9:D10"/>
    <mergeCell ref="E9:E10"/>
    <mergeCell ref="F9:F10"/>
    <mergeCell ref="K9:K10"/>
    <mergeCell ref="O9:O10"/>
    <mergeCell ref="L9:L10"/>
    <mergeCell ref="M9:M10"/>
    <mergeCell ref="N9:N10"/>
    <mergeCell ref="G9:G10"/>
    <mergeCell ref="H9:H10"/>
    <mergeCell ref="I9:I10"/>
    <mergeCell ref="J9:J10"/>
  </mergeCells>
  <phoneticPr fontId="2" type="noConversion"/>
  <printOptions horizontalCentered="1"/>
  <pageMargins left="0.25" right="0" top="0.88" bottom="0.5" header="0.5" footer="0.27"/>
  <pageSetup paperSize="9" scale="45" orientation="landscape" horizontalDpi="1200" verticalDpi="1200" r:id="rId1"/>
  <headerFooter alignWithMargins="0"/>
  <colBreaks count="1" manualBreakCount="1">
    <brk id="17" max="42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B1:P258"/>
  <sheetViews>
    <sheetView view="pageBreakPreview" zoomScale="80" workbookViewId="0"/>
  </sheetViews>
  <sheetFormatPr defaultRowHeight="12.75"/>
  <cols>
    <col min="2" max="2" width="36.5703125" customWidth="1"/>
    <col min="3" max="3" width="16.28515625" customWidth="1"/>
    <col min="4" max="6" width="15.28515625" customWidth="1"/>
    <col min="7" max="7" width="15.42578125" customWidth="1"/>
    <col min="8" max="8" width="16" customWidth="1"/>
    <col min="9" max="9" width="15" customWidth="1"/>
    <col min="10" max="10" width="13.7109375" customWidth="1"/>
    <col min="11" max="11" width="11" customWidth="1"/>
    <col min="12" max="12" width="28.42578125" customWidth="1"/>
    <col min="13" max="13" width="25.85546875" customWidth="1"/>
    <col min="14" max="14" width="28.42578125" customWidth="1"/>
    <col min="15" max="16" width="10.28515625" bestFit="1" customWidth="1"/>
  </cols>
  <sheetData>
    <row r="1" spans="2:9" ht="35.1" customHeight="1">
      <c r="B1" s="469" t="s">
        <v>286</v>
      </c>
      <c r="C1" s="469"/>
      <c r="D1" s="507"/>
      <c r="E1" s="469"/>
      <c r="F1" s="469"/>
      <c r="G1" s="469"/>
      <c r="H1" s="469"/>
      <c r="I1" s="469"/>
    </row>
    <row r="2" spans="2:9" ht="35.1" customHeight="1">
      <c r="B2" s="166"/>
      <c r="C2" s="387"/>
      <c r="D2" s="166"/>
      <c r="E2" s="166"/>
      <c r="F2" s="166"/>
      <c r="G2" s="166"/>
      <c r="H2" s="166"/>
      <c r="I2" s="166"/>
    </row>
    <row r="3" spans="2:9" ht="35.1" customHeight="1">
      <c r="B3" s="174" t="s">
        <v>144</v>
      </c>
      <c r="C3" s="174"/>
      <c r="D3" s="38"/>
      <c r="E3" s="166"/>
      <c r="F3" s="166"/>
      <c r="G3" s="166"/>
      <c r="H3" s="166"/>
      <c r="I3" s="166"/>
    </row>
    <row r="4" spans="2:9" ht="35.1" customHeight="1">
      <c r="B4" s="117"/>
      <c r="C4" s="117"/>
      <c r="D4" s="117"/>
      <c r="E4" s="38"/>
      <c r="F4" s="38"/>
      <c r="G4" s="38"/>
      <c r="H4" s="38"/>
      <c r="I4" s="432" t="s">
        <v>29</v>
      </c>
    </row>
    <row r="5" spans="2:9" ht="35.1" customHeight="1">
      <c r="B5" s="117"/>
      <c r="C5" s="117"/>
      <c r="D5" s="117"/>
      <c r="E5" s="117"/>
      <c r="F5" s="117"/>
      <c r="G5" s="117"/>
      <c r="H5" s="117"/>
      <c r="I5" s="117"/>
    </row>
    <row r="6" spans="2:9" ht="35.1" customHeight="1">
      <c r="B6" s="468" t="s">
        <v>145</v>
      </c>
      <c r="C6" s="468"/>
      <c r="D6" s="468"/>
      <c r="E6" s="468"/>
      <c r="F6" s="468"/>
      <c r="G6" s="468"/>
      <c r="H6" s="468"/>
      <c r="I6" s="468"/>
    </row>
    <row r="7" spans="2:9" ht="35.1" customHeight="1">
      <c r="B7" s="117"/>
      <c r="C7" s="117"/>
      <c r="D7" s="117"/>
      <c r="E7" s="117"/>
      <c r="F7" s="117"/>
      <c r="G7" s="117"/>
      <c r="H7" s="117"/>
      <c r="I7" s="433" t="s">
        <v>14</v>
      </c>
    </row>
    <row r="8" spans="2:9" ht="39.950000000000003" customHeight="1">
      <c r="B8" s="350" t="s">
        <v>101</v>
      </c>
      <c r="C8" s="408" t="s">
        <v>398</v>
      </c>
      <c r="D8" s="408" t="s">
        <v>393</v>
      </c>
      <c r="E8" s="408" t="s">
        <v>329</v>
      </c>
      <c r="F8" s="408" t="s">
        <v>318</v>
      </c>
      <c r="G8" s="408" t="s">
        <v>303</v>
      </c>
      <c r="H8" s="408" t="s">
        <v>228</v>
      </c>
      <c r="I8" s="408" t="s">
        <v>153</v>
      </c>
    </row>
    <row r="9" spans="2:9" ht="39.950000000000003" customHeight="1">
      <c r="B9" s="303" t="s">
        <v>102</v>
      </c>
      <c r="C9" s="396">
        <v>30795.088</v>
      </c>
      <c r="D9" s="292">
        <v>30232.365000000002</v>
      </c>
      <c r="E9" s="292">
        <v>28198.152999999995</v>
      </c>
      <c r="F9" s="292">
        <v>17108.965</v>
      </c>
      <c r="G9" s="292">
        <v>16686.454000000002</v>
      </c>
      <c r="H9" s="403">
        <v>12393.555000000002</v>
      </c>
      <c r="I9" s="293">
        <v>13361.664999999999</v>
      </c>
    </row>
    <row r="10" spans="2:9" ht="39.950000000000003" customHeight="1">
      <c r="B10" s="127" t="s">
        <v>47</v>
      </c>
      <c r="C10" s="124">
        <v>3859.8580000000002</v>
      </c>
      <c r="D10" s="112">
        <v>5689.45</v>
      </c>
      <c r="E10" s="112">
        <v>5432.1989999999996</v>
      </c>
      <c r="F10" s="112">
        <v>3537.11</v>
      </c>
      <c r="G10" s="112">
        <v>5766.9269999999997</v>
      </c>
      <c r="H10" s="112">
        <v>3946.5160000000001</v>
      </c>
      <c r="I10" s="113">
        <v>4259.4670000000015</v>
      </c>
    </row>
    <row r="11" spans="2:9" ht="39.950000000000003" customHeight="1">
      <c r="B11" s="127" t="s">
        <v>105</v>
      </c>
      <c r="C11" s="124">
        <v>145.351</v>
      </c>
      <c r="D11" s="112">
        <v>148.261</v>
      </c>
      <c r="E11" s="112">
        <v>151.75700000000003</v>
      </c>
      <c r="F11" s="112">
        <v>145.709</v>
      </c>
      <c r="G11" s="112">
        <v>196.75</v>
      </c>
      <c r="H11" s="112">
        <v>240.97899999999998</v>
      </c>
      <c r="I11" s="113">
        <v>250.10599999999999</v>
      </c>
    </row>
    <row r="12" spans="2:9" ht="39.950000000000003" customHeight="1">
      <c r="B12" s="127" t="s">
        <v>107</v>
      </c>
      <c r="C12" s="124">
        <v>16080.665000000001</v>
      </c>
      <c r="D12" s="112">
        <v>16634.807000000001</v>
      </c>
      <c r="E12" s="112">
        <v>16166.608000000002</v>
      </c>
      <c r="F12" s="112">
        <v>9398.6020000000026</v>
      </c>
      <c r="G12" s="112">
        <v>7481.7529999999997</v>
      </c>
      <c r="H12" s="112">
        <v>5444.6379999999999</v>
      </c>
      <c r="I12" s="113">
        <v>5574.7940000000008</v>
      </c>
    </row>
    <row r="13" spans="2:9" ht="39.950000000000003" customHeight="1">
      <c r="B13" s="127" t="s">
        <v>109</v>
      </c>
      <c r="C13" s="124">
        <v>3774.6080000000002</v>
      </c>
      <c r="D13" s="112">
        <v>4021.8130000000001</v>
      </c>
      <c r="E13" s="112">
        <v>4085.5940000000001</v>
      </c>
      <c r="F13" s="112">
        <v>2407.911000000001</v>
      </c>
      <c r="G13" s="112">
        <v>1826.5650000000001</v>
      </c>
      <c r="H13" s="112">
        <v>884.87599999999998</v>
      </c>
      <c r="I13" s="113">
        <v>559.59799999999996</v>
      </c>
    </row>
    <row r="14" spans="2:9" ht="39.950000000000003" customHeight="1">
      <c r="B14" s="127" t="s">
        <v>52</v>
      </c>
      <c r="C14" s="124">
        <v>149.12100000000001</v>
      </c>
      <c r="D14" s="112">
        <v>160.68700000000001</v>
      </c>
      <c r="E14" s="112">
        <v>189.27999999999997</v>
      </c>
      <c r="F14" s="112">
        <v>251.22299999999998</v>
      </c>
      <c r="G14" s="112">
        <v>365.36199999999997</v>
      </c>
      <c r="H14" s="112">
        <v>487.36799999999999</v>
      </c>
      <c r="I14" s="113">
        <v>640.36800000000005</v>
      </c>
    </row>
    <row r="15" spans="2:9" ht="39.950000000000003" customHeight="1">
      <c r="B15" s="127" t="s">
        <v>112</v>
      </c>
      <c r="C15" s="124">
        <v>295.72800000000001</v>
      </c>
      <c r="D15" s="112">
        <v>0.19500000000000001</v>
      </c>
      <c r="E15" s="112">
        <v>904.19799999999998</v>
      </c>
      <c r="F15" s="112">
        <v>771.34899999999993</v>
      </c>
      <c r="G15" s="112">
        <v>577.65</v>
      </c>
      <c r="H15" s="112">
        <v>1051.588</v>
      </c>
      <c r="I15" s="113">
        <v>1702.4260000000002</v>
      </c>
    </row>
    <row r="16" spans="2:9" ht="39.950000000000003" customHeight="1">
      <c r="B16" s="127" t="s">
        <v>114</v>
      </c>
      <c r="C16" s="124">
        <v>5.4720000000000004</v>
      </c>
      <c r="D16" s="112">
        <v>10.365</v>
      </c>
      <c r="E16" s="112">
        <v>19.882000000000001</v>
      </c>
      <c r="F16" s="112">
        <v>31.697000000000003</v>
      </c>
      <c r="G16" s="112">
        <v>12.837999999999999</v>
      </c>
      <c r="H16" s="112">
        <v>2.7880000000000003</v>
      </c>
      <c r="I16" s="113">
        <v>3.6509999999999998</v>
      </c>
    </row>
    <row r="17" spans="2:16" ht="39.950000000000003" customHeight="1">
      <c r="B17" s="127" t="s">
        <v>116</v>
      </c>
      <c r="C17" s="124">
        <v>34.689</v>
      </c>
      <c r="D17" s="112">
        <v>11.8</v>
      </c>
      <c r="E17" s="112">
        <v>9.375</v>
      </c>
      <c r="F17" s="112">
        <v>2.8009999999999997</v>
      </c>
      <c r="G17" s="112">
        <v>2.6040000000000001</v>
      </c>
      <c r="H17" s="112">
        <v>9.0060000000000002</v>
      </c>
      <c r="I17" s="113">
        <v>11.020999999999999</v>
      </c>
    </row>
    <row r="18" spans="2:16" ht="39.950000000000003" customHeight="1">
      <c r="B18" s="139" t="s">
        <v>118</v>
      </c>
      <c r="C18" s="36">
        <v>6.4000000000000001E-2</v>
      </c>
      <c r="D18" s="112">
        <v>5.6000000000000001E-2</v>
      </c>
      <c r="E18" s="112">
        <v>0.152</v>
      </c>
      <c r="F18" s="112">
        <v>0.16200000000000001</v>
      </c>
      <c r="G18" s="112">
        <v>0.157</v>
      </c>
      <c r="H18" s="112">
        <v>0</v>
      </c>
      <c r="I18" s="113">
        <v>0.10299999999999999</v>
      </c>
    </row>
    <row r="19" spans="2:16" ht="39.950000000000003" customHeight="1">
      <c r="B19" s="127" t="s">
        <v>119</v>
      </c>
      <c r="C19" s="112">
        <v>2.0499999999999998</v>
      </c>
      <c r="D19" s="112">
        <v>0.378</v>
      </c>
      <c r="E19" s="112">
        <v>1.1120000000000001</v>
      </c>
      <c r="F19" s="112">
        <v>0.48899999999999999</v>
      </c>
      <c r="G19" s="112">
        <v>0.65100000000000002</v>
      </c>
      <c r="H19" s="112">
        <v>0.22599999999999998</v>
      </c>
      <c r="I19" s="113">
        <v>0.27600000000000002</v>
      </c>
    </row>
    <row r="20" spans="2:16" ht="39.950000000000003" customHeight="1">
      <c r="B20" s="139" t="s">
        <v>121</v>
      </c>
      <c r="C20" s="124">
        <v>1362.0920000000001</v>
      </c>
      <c r="D20" s="112">
        <v>586.43700000000001</v>
      </c>
      <c r="E20" s="112">
        <v>288.21600000000001</v>
      </c>
      <c r="F20" s="112">
        <v>133.90299999999999</v>
      </c>
      <c r="G20" s="112">
        <v>157.27599999999998</v>
      </c>
      <c r="H20" s="112">
        <v>200.477</v>
      </c>
      <c r="I20" s="113">
        <v>223.38299999999998</v>
      </c>
    </row>
    <row r="21" spans="2:16" ht="39.950000000000003" customHeight="1">
      <c r="B21" s="127" t="s">
        <v>117</v>
      </c>
      <c r="C21" s="124">
        <v>5085.6450000000004</v>
      </c>
      <c r="D21" s="112">
        <v>2968.114</v>
      </c>
      <c r="E21" s="112">
        <v>949.77999999999099</v>
      </c>
      <c r="F21" s="112">
        <v>428.00899999999524</v>
      </c>
      <c r="G21" s="112">
        <v>297.9210000000021</v>
      </c>
      <c r="H21" s="112">
        <v>125.09300000000334</v>
      </c>
      <c r="I21" s="113">
        <v>136.47199999999606</v>
      </c>
    </row>
    <row r="22" spans="2:16" ht="39.950000000000003" customHeight="1">
      <c r="B22" s="307" t="s">
        <v>124</v>
      </c>
      <c r="C22" s="396">
        <v>33508.498</v>
      </c>
      <c r="D22" s="292">
        <v>28889.287</v>
      </c>
      <c r="E22" s="292">
        <v>23328.031000000003</v>
      </c>
      <c r="F22" s="292">
        <v>12494.256000000001</v>
      </c>
      <c r="G22" s="292">
        <v>10453.626</v>
      </c>
      <c r="H22" s="292">
        <v>7583.1849999999995</v>
      </c>
      <c r="I22" s="293">
        <v>6910.4180000000006</v>
      </c>
      <c r="J22" s="95"/>
      <c r="K22" s="95"/>
      <c r="L22" s="95"/>
      <c r="M22" s="95"/>
      <c r="N22" s="95">
        <v>6780.2250000000004</v>
      </c>
      <c r="O22" s="95">
        <v>6487.5370000000003</v>
      </c>
      <c r="P22" s="95">
        <v>7792.0940000000001</v>
      </c>
    </row>
    <row r="23" spans="2:16" ht="39.950000000000003" customHeight="1">
      <c r="B23" s="127" t="s">
        <v>129</v>
      </c>
      <c r="C23" s="112">
        <v>0</v>
      </c>
      <c r="D23" s="112">
        <v>0.64900000000000002</v>
      </c>
      <c r="E23" s="112">
        <v>2.2069999999999999</v>
      </c>
      <c r="F23" s="112">
        <v>2.6219999999999999</v>
      </c>
      <c r="G23" s="112">
        <v>5.3469999999999995</v>
      </c>
      <c r="H23" s="112">
        <v>4.0739999999999998</v>
      </c>
      <c r="I23" s="113">
        <v>4.5730000000000004</v>
      </c>
      <c r="J23" s="47"/>
      <c r="K23" s="47"/>
      <c r="L23" s="47"/>
      <c r="M23" s="47"/>
      <c r="N23" s="47">
        <v>26.100999999999999</v>
      </c>
      <c r="O23" s="47">
        <v>158.44399999999999</v>
      </c>
      <c r="P23" s="47">
        <v>1277.711</v>
      </c>
    </row>
    <row r="24" spans="2:16" ht="39.950000000000003" customHeight="1">
      <c r="B24" s="127" t="s">
        <v>126</v>
      </c>
      <c r="C24" s="112">
        <v>0</v>
      </c>
      <c r="D24" s="112">
        <v>15.15</v>
      </c>
      <c r="E24" s="112">
        <v>23.317</v>
      </c>
      <c r="F24" s="112">
        <v>28.558</v>
      </c>
      <c r="G24" s="112">
        <v>28.713999999999999</v>
      </c>
      <c r="H24" s="112">
        <v>27.775000000000002</v>
      </c>
      <c r="I24" s="113">
        <v>32.484999999999999</v>
      </c>
      <c r="J24" s="47"/>
      <c r="K24" s="47"/>
      <c r="L24" s="47"/>
      <c r="M24" s="47"/>
      <c r="N24" s="47"/>
      <c r="O24" s="47"/>
      <c r="P24" s="47"/>
    </row>
    <row r="25" spans="2:16" ht="39.950000000000003" customHeight="1">
      <c r="B25" s="127" t="s">
        <v>128</v>
      </c>
      <c r="C25" s="112">
        <v>0</v>
      </c>
      <c r="D25" s="112">
        <v>0.32500000000000001</v>
      </c>
      <c r="E25" s="112">
        <v>0.29499999999999998</v>
      </c>
      <c r="F25" s="112">
        <v>0.39400000000000002</v>
      </c>
      <c r="G25" s="112">
        <v>1.43</v>
      </c>
      <c r="H25" s="112">
        <v>0.80800000000000005</v>
      </c>
      <c r="I25" s="113">
        <v>2.081</v>
      </c>
      <c r="J25" s="47"/>
      <c r="K25" s="47"/>
      <c r="L25" s="47"/>
      <c r="M25" s="47"/>
      <c r="N25" s="47">
        <v>7.4290000000000003</v>
      </c>
      <c r="O25" s="47">
        <v>46.03</v>
      </c>
      <c r="P25" s="47">
        <v>477.053</v>
      </c>
    </row>
    <row r="26" spans="2:16" ht="39.950000000000003" customHeight="1">
      <c r="B26" s="139" t="s">
        <v>130</v>
      </c>
      <c r="C26" s="112">
        <v>0</v>
      </c>
      <c r="D26" s="112">
        <v>0</v>
      </c>
      <c r="E26" s="112">
        <v>0.03</v>
      </c>
      <c r="F26" s="112">
        <v>0.76100000000000001</v>
      </c>
      <c r="G26" s="112">
        <v>8.7999999999999995E-2</v>
      </c>
      <c r="H26" s="112">
        <v>0.48699999999999999</v>
      </c>
      <c r="I26" s="113">
        <v>0</v>
      </c>
      <c r="J26" s="47"/>
      <c r="K26" s="47"/>
      <c r="L26" s="47"/>
      <c r="M26" s="47"/>
      <c r="N26" s="47">
        <v>12.166</v>
      </c>
      <c r="O26" s="47">
        <v>60.741</v>
      </c>
      <c r="P26" s="47">
        <v>752.85</v>
      </c>
    </row>
    <row r="27" spans="2:16" ht="39.950000000000003" customHeight="1">
      <c r="B27" s="139" t="s">
        <v>205</v>
      </c>
      <c r="C27" s="36">
        <v>663.39499999999998</v>
      </c>
      <c r="D27" s="112">
        <v>504.55099999999999</v>
      </c>
      <c r="E27" s="112">
        <v>282.96699999999998</v>
      </c>
      <c r="F27" s="112">
        <v>0.34100000000000003</v>
      </c>
      <c r="G27" s="112">
        <v>0.34300000000000003</v>
      </c>
      <c r="H27" s="112">
        <v>0.19800000000000001</v>
      </c>
      <c r="I27" s="113">
        <v>0.19400000000000001</v>
      </c>
      <c r="J27" s="47"/>
      <c r="K27" s="47"/>
      <c r="L27" s="47"/>
      <c r="M27" s="47"/>
      <c r="N27" s="47">
        <v>20.239999999999998</v>
      </c>
      <c r="O27" s="47">
        <v>38.853000000000002</v>
      </c>
      <c r="P27" s="47">
        <v>63.457999999999998</v>
      </c>
    </row>
    <row r="28" spans="2:16" ht="39.950000000000003" customHeight="1">
      <c r="B28" s="139" t="s">
        <v>206</v>
      </c>
      <c r="C28" s="36">
        <v>6588.9380000000001</v>
      </c>
      <c r="D28" s="112">
        <v>4454.741</v>
      </c>
      <c r="E28" s="112">
        <v>2475.5880000000002</v>
      </c>
      <c r="F28" s="112">
        <v>159.91499999999999</v>
      </c>
      <c r="G28" s="112">
        <v>108.51799999999999</v>
      </c>
      <c r="H28" s="112">
        <v>80.730999999999995</v>
      </c>
      <c r="I28" s="113">
        <v>30.788</v>
      </c>
      <c r="J28" s="47"/>
      <c r="K28" s="47"/>
      <c r="L28" s="47"/>
      <c r="M28" s="47"/>
      <c r="N28" s="47">
        <v>13.972</v>
      </c>
      <c r="O28" s="47">
        <v>11.439</v>
      </c>
      <c r="P28" s="47">
        <v>5.431</v>
      </c>
    </row>
    <row r="29" spans="2:16" ht="39.950000000000003" customHeight="1">
      <c r="B29" s="127" t="s">
        <v>207</v>
      </c>
      <c r="C29" s="112">
        <v>0</v>
      </c>
      <c r="D29" s="112">
        <v>0.154</v>
      </c>
      <c r="E29" s="112">
        <v>0.56899999999999995</v>
      </c>
      <c r="F29" s="112">
        <v>570.81200000000001</v>
      </c>
      <c r="G29" s="112">
        <v>283.22500000000008</v>
      </c>
      <c r="H29" s="112">
        <v>147.309</v>
      </c>
      <c r="I29" s="113">
        <v>157.727</v>
      </c>
      <c r="J29" s="47"/>
      <c r="K29" s="47"/>
      <c r="L29" s="47"/>
      <c r="M29" s="47"/>
      <c r="N29" s="47">
        <v>2.2530000000000001</v>
      </c>
      <c r="O29" s="47">
        <v>4.1230000000000002</v>
      </c>
      <c r="P29" s="47">
        <v>7.7279999999999998</v>
      </c>
    </row>
    <row r="30" spans="2:16" ht="39.950000000000003" customHeight="1">
      <c r="B30" s="127" t="s">
        <v>208</v>
      </c>
      <c r="C30" s="112">
        <v>1.79</v>
      </c>
      <c r="D30" s="112">
        <v>1.119</v>
      </c>
      <c r="E30" s="112">
        <v>1.2090000000000001</v>
      </c>
      <c r="F30" s="112">
        <v>0.94899999999999995</v>
      </c>
      <c r="G30" s="112">
        <v>1.5329999999999999</v>
      </c>
      <c r="H30" s="112">
        <v>3.52</v>
      </c>
      <c r="I30" s="113">
        <v>27.803999999999998</v>
      </c>
      <c r="J30" s="47"/>
      <c r="K30" s="47"/>
      <c r="L30" s="47"/>
      <c r="M30" s="47"/>
      <c r="N30" s="47">
        <v>0.76100000000000001</v>
      </c>
      <c r="O30" s="47">
        <v>1.708</v>
      </c>
      <c r="P30" s="47">
        <v>3.9350000000000001</v>
      </c>
    </row>
    <row r="31" spans="2:16" ht="39.950000000000003" customHeight="1">
      <c r="B31" s="129" t="s">
        <v>117</v>
      </c>
      <c r="C31" s="124">
        <v>26254.376</v>
      </c>
      <c r="D31" s="112">
        <v>23912.598000000002</v>
      </c>
      <c r="E31" s="112">
        <v>20541.849000000002</v>
      </c>
      <c r="F31" s="112">
        <v>5362.23</v>
      </c>
      <c r="G31" s="112">
        <v>5652.2549999999992</v>
      </c>
      <c r="H31" s="112">
        <v>7318.2829999999985</v>
      </c>
      <c r="I31" s="113">
        <v>6654.9940000000006</v>
      </c>
      <c r="J31" s="96"/>
      <c r="K31" s="96"/>
      <c r="L31" s="96"/>
      <c r="M31" s="96"/>
      <c r="N31" s="96" t="e">
        <f>N22-N23-N25-N26-N27-N28-N29-N30-#REF!-#REF!</f>
        <v>#REF!</v>
      </c>
      <c r="O31" s="96" t="e">
        <f>O22-O23-O25-O26-O27-O28-O29-O30-#REF!-#REF!</f>
        <v>#REF!</v>
      </c>
      <c r="P31" s="96" t="e">
        <f>P22-P23-P25-P26-P27-P28-P29-P30-#REF!-#REF!</f>
        <v>#REF!</v>
      </c>
    </row>
    <row r="32" spans="2:16" ht="39.950000000000003" customHeight="1">
      <c r="B32" s="352" t="s">
        <v>0</v>
      </c>
      <c r="C32" s="310">
        <f>+C9+C22</f>
        <v>64303.585999999996</v>
      </c>
      <c r="D32" s="309">
        <f>+D9+D22</f>
        <v>59121.652000000002</v>
      </c>
      <c r="E32" s="309">
        <v>51526.184000000008</v>
      </c>
      <c r="F32" s="309">
        <v>29603.221000000001</v>
      </c>
      <c r="G32" s="309">
        <v>27140.080000000002</v>
      </c>
      <c r="H32" s="310">
        <v>19976.740000000002</v>
      </c>
      <c r="I32" s="310">
        <v>20272.082999999999</v>
      </c>
      <c r="J32" s="47"/>
      <c r="K32" s="47"/>
      <c r="L32" s="47"/>
      <c r="M32" s="47"/>
      <c r="N32" s="47"/>
      <c r="O32" s="47"/>
      <c r="P32" s="47"/>
    </row>
    <row r="33" spans="2:16" ht="39.950000000000003" customHeight="1">
      <c r="B33" s="130"/>
      <c r="C33" s="130"/>
      <c r="D33" s="131"/>
      <c r="E33" s="131"/>
      <c r="F33" s="131"/>
      <c r="G33" s="131"/>
      <c r="H33" s="131"/>
      <c r="I33" s="131"/>
      <c r="J33" s="47"/>
      <c r="K33" s="47"/>
      <c r="L33" s="47"/>
      <c r="M33" s="47"/>
      <c r="N33" s="47"/>
      <c r="O33" s="47"/>
      <c r="P33" s="47"/>
    </row>
    <row r="34" spans="2:16" ht="35.1" customHeight="1">
      <c r="B34" s="469" t="s">
        <v>287</v>
      </c>
      <c r="C34" s="469"/>
      <c r="D34" s="507"/>
      <c r="E34" s="469"/>
      <c r="F34" s="469"/>
      <c r="G34" s="469"/>
      <c r="H34" s="469"/>
      <c r="I34" s="469"/>
    </row>
    <row r="35" spans="2:16" ht="35.1" customHeight="1">
      <c r="B35" s="38"/>
      <c r="C35" s="38"/>
      <c r="D35" s="38"/>
      <c r="E35" s="38"/>
      <c r="F35" s="38"/>
      <c r="G35" s="38"/>
      <c r="H35" s="38"/>
      <c r="I35" s="38"/>
    </row>
    <row r="36" spans="2:16" ht="35.1" customHeight="1">
      <c r="B36" s="38" t="s">
        <v>11</v>
      </c>
      <c r="C36" s="38"/>
      <c r="D36" s="38"/>
      <c r="E36" s="38"/>
      <c r="F36" s="38"/>
      <c r="G36" s="38"/>
      <c r="H36" s="38"/>
      <c r="I36" s="201" t="s">
        <v>30</v>
      </c>
    </row>
    <row r="37" spans="2:16" ht="35.1" customHeight="1">
      <c r="B37" s="117"/>
      <c r="C37" s="117"/>
      <c r="D37" s="117"/>
      <c r="E37" s="117"/>
      <c r="F37" s="117"/>
      <c r="G37" s="117"/>
      <c r="H37" s="117"/>
      <c r="I37" s="117"/>
    </row>
    <row r="38" spans="2:16" ht="35.1" customHeight="1">
      <c r="B38" s="468" t="s">
        <v>145</v>
      </c>
      <c r="C38" s="468"/>
      <c r="D38" s="468"/>
      <c r="E38" s="468"/>
      <c r="F38" s="468"/>
      <c r="G38" s="468"/>
      <c r="H38" s="468"/>
      <c r="I38" s="468"/>
    </row>
    <row r="39" spans="2:16" ht="35.1" customHeight="1">
      <c r="B39" s="117"/>
      <c r="C39" s="117"/>
      <c r="D39" s="117"/>
      <c r="E39" s="117"/>
      <c r="F39" s="117"/>
      <c r="G39" s="117"/>
      <c r="H39" s="117"/>
      <c r="I39" s="433" t="s">
        <v>14</v>
      </c>
    </row>
    <row r="40" spans="2:16" ht="35.1" customHeight="1">
      <c r="B40" s="334" t="s">
        <v>101</v>
      </c>
      <c r="C40" s="408" t="s">
        <v>398</v>
      </c>
      <c r="D40" s="322" t="s">
        <v>393</v>
      </c>
      <c r="E40" s="322" t="s">
        <v>329</v>
      </c>
      <c r="F40" s="322" t="s">
        <v>318</v>
      </c>
      <c r="G40" s="322" t="s">
        <v>303</v>
      </c>
      <c r="H40" s="322" t="s">
        <v>228</v>
      </c>
      <c r="I40" s="322" t="s">
        <v>153</v>
      </c>
    </row>
    <row r="41" spans="2:16" s="38" customFormat="1" ht="39.950000000000003" customHeight="1">
      <c r="B41" s="325" t="s">
        <v>102</v>
      </c>
      <c r="C41" s="404">
        <v>25757.450379820002</v>
      </c>
      <c r="D41" s="354">
        <v>24923.592645000001</v>
      </c>
      <c r="E41" s="354">
        <v>23165.602999999999</v>
      </c>
      <c r="F41" s="354">
        <v>13276.040999999999</v>
      </c>
      <c r="G41" s="354">
        <v>13537.884</v>
      </c>
      <c r="H41" s="354">
        <v>10181.504000000001</v>
      </c>
      <c r="I41" s="328">
        <v>10856.458000000001</v>
      </c>
    </row>
    <row r="42" spans="2:16" s="38" customFormat="1" ht="39.950000000000003" customHeight="1">
      <c r="B42" s="186" t="s">
        <v>47</v>
      </c>
      <c r="C42" s="136">
        <v>3831.1122688200003</v>
      </c>
      <c r="D42" s="146">
        <v>5616.2474700000002</v>
      </c>
      <c r="E42" s="146">
        <v>5339.4849999999997</v>
      </c>
      <c r="F42" s="146">
        <v>3429.1550000000002</v>
      </c>
      <c r="G42" s="146">
        <v>5515.4709999999995</v>
      </c>
      <c r="H42" s="146">
        <v>3708.5940000000001</v>
      </c>
      <c r="I42" s="158">
        <v>3951.0650000000001</v>
      </c>
    </row>
    <row r="43" spans="2:16" s="38" customFormat="1" ht="39.950000000000003" customHeight="1">
      <c r="B43" s="186" t="s">
        <v>105</v>
      </c>
      <c r="C43" s="136">
        <v>127.95441300000002</v>
      </c>
      <c r="D43" s="146">
        <v>137.48880199999999</v>
      </c>
      <c r="E43" s="146">
        <v>142.22500000000002</v>
      </c>
      <c r="F43" s="146">
        <v>131.24799999999999</v>
      </c>
      <c r="G43" s="146">
        <v>170.75700000000001</v>
      </c>
      <c r="H43" s="146">
        <v>216.99299999999999</v>
      </c>
      <c r="I43" s="158">
        <v>224.42699999999999</v>
      </c>
    </row>
    <row r="44" spans="2:16" s="38" customFormat="1" ht="39.950000000000003" customHeight="1">
      <c r="B44" s="186" t="s">
        <v>107</v>
      </c>
      <c r="C44" s="136">
        <v>13133.729638999999</v>
      </c>
      <c r="D44" s="146">
        <v>13476.170367000001</v>
      </c>
      <c r="E44" s="146">
        <v>13228.984</v>
      </c>
      <c r="F44" s="146">
        <v>7464.9639999999999</v>
      </c>
      <c r="G44" s="146">
        <v>6095.08</v>
      </c>
      <c r="H44" s="146">
        <v>4674.2330000000002</v>
      </c>
      <c r="I44" s="158">
        <v>4806.62</v>
      </c>
    </row>
    <row r="45" spans="2:16" s="38" customFormat="1" ht="39.950000000000003" customHeight="1">
      <c r="B45" s="186" t="s">
        <v>109</v>
      </c>
      <c r="C45" s="136">
        <v>2499.356612</v>
      </c>
      <c r="D45" s="146">
        <v>2557.4983149999998</v>
      </c>
      <c r="E45" s="146">
        <v>2655.681</v>
      </c>
      <c r="F45" s="146">
        <v>1334.7460000000001</v>
      </c>
      <c r="G45" s="146">
        <v>1095.758</v>
      </c>
      <c r="H45" s="146">
        <v>586.41300000000001</v>
      </c>
      <c r="I45" s="158">
        <v>334.23599999999999</v>
      </c>
    </row>
    <row r="46" spans="2:16" s="38" customFormat="1" ht="39.950000000000003" customHeight="1">
      <c r="B46" s="186" t="s">
        <v>52</v>
      </c>
      <c r="C46" s="136">
        <v>53.929839000000001</v>
      </c>
      <c r="D46" s="146">
        <v>48.327505000000002</v>
      </c>
      <c r="E46" s="146">
        <v>72.489999999999995</v>
      </c>
      <c r="F46" s="146">
        <v>93.587999999999994</v>
      </c>
      <c r="G46" s="146">
        <v>159.56299999999999</v>
      </c>
      <c r="H46" s="146">
        <v>246.84899999999999</v>
      </c>
      <c r="I46" s="158">
        <v>358.91199999999998</v>
      </c>
    </row>
    <row r="47" spans="2:16" s="38" customFormat="1" ht="39.950000000000003" customHeight="1">
      <c r="B47" s="186" t="s">
        <v>112</v>
      </c>
      <c r="C47" s="136">
        <v>292.62443999999999</v>
      </c>
      <c r="D47" s="146">
        <v>591.27405600000009</v>
      </c>
      <c r="E47" s="146">
        <v>745.822</v>
      </c>
      <c r="F47" s="146">
        <v>475.21199999999999</v>
      </c>
      <c r="G47" s="146">
        <v>296.35000000000002</v>
      </c>
      <c r="H47" s="146">
        <v>508.42200000000003</v>
      </c>
      <c r="I47" s="158">
        <v>908.88800000000003</v>
      </c>
    </row>
    <row r="48" spans="2:16" s="38" customFormat="1" ht="39.950000000000003" customHeight="1">
      <c r="B48" s="186" t="s">
        <v>114</v>
      </c>
      <c r="C48" s="136">
        <v>0.92483300000000002</v>
      </c>
      <c r="D48" s="146">
        <v>1.30905</v>
      </c>
      <c r="E48" s="146">
        <v>0.30599999999999999</v>
      </c>
      <c r="F48" s="146">
        <v>2.0270000000000001</v>
      </c>
      <c r="G48" s="146">
        <v>1.5840000000000001</v>
      </c>
      <c r="H48" s="146">
        <v>2.6760000000000002</v>
      </c>
      <c r="I48" s="158">
        <v>3.488</v>
      </c>
    </row>
    <row r="49" spans="2:9" s="38" customFormat="1" ht="39.950000000000003" customHeight="1">
      <c r="B49" s="186" t="s">
        <v>116</v>
      </c>
      <c r="C49" s="136">
        <v>28.870614</v>
      </c>
      <c r="D49" s="146">
        <v>10.058998000000001</v>
      </c>
      <c r="E49" s="146">
        <v>9.0020000000000007</v>
      </c>
      <c r="F49" s="146">
        <v>2.3279999999999998</v>
      </c>
      <c r="G49" s="146">
        <v>2.0449999999999999</v>
      </c>
      <c r="H49" s="146">
        <v>2.6179999999999999</v>
      </c>
      <c r="I49" s="158">
        <v>3.0609999999999999</v>
      </c>
    </row>
    <row r="50" spans="2:9" s="38" customFormat="1" ht="39.950000000000003" customHeight="1">
      <c r="B50" s="186" t="s">
        <v>118</v>
      </c>
      <c r="C50" s="136">
        <v>0</v>
      </c>
      <c r="D50" s="146">
        <v>0</v>
      </c>
      <c r="E50" s="146">
        <v>3.6999999999999998E-2</v>
      </c>
      <c r="F50" s="146">
        <v>3.3000000000000002E-2</v>
      </c>
      <c r="G50" s="146">
        <v>5.8999999999999997E-2</v>
      </c>
      <c r="H50" s="146">
        <v>0</v>
      </c>
      <c r="I50" s="158">
        <v>0</v>
      </c>
    </row>
    <row r="51" spans="2:9" s="38" customFormat="1" ht="39.950000000000003" customHeight="1">
      <c r="B51" s="186" t="s">
        <v>119</v>
      </c>
      <c r="C51" s="136">
        <v>0.12564800000000001</v>
      </c>
      <c r="D51" s="146">
        <v>0.39508500000000002</v>
      </c>
      <c r="E51" s="146">
        <v>0.97299999999999998</v>
      </c>
      <c r="F51" s="146">
        <v>0.47399999999999998</v>
      </c>
      <c r="G51" s="146">
        <v>0.38800000000000001</v>
      </c>
      <c r="H51" s="146">
        <v>0</v>
      </c>
      <c r="I51" s="158">
        <v>0</v>
      </c>
    </row>
    <row r="52" spans="2:9" s="38" customFormat="1" ht="39.950000000000003" customHeight="1">
      <c r="B52" s="234" t="s">
        <v>121</v>
      </c>
      <c r="C52" s="136">
        <v>1359.2556589999999</v>
      </c>
      <c r="D52" s="146">
        <v>584.633644</v>
      </c>
      <c r="E52" s="146">
        <v>284.49</v>
      </c>
      <c r="F52" s="146">
        <v>127.714</v>
      </c>
      <c r="G52" s="146">
        <v>143.238</v>
      </c>
      <c r="H52" s="146">
        <v>187.358</v>
      </c>
      <c r="I52" s="158">
        <v>211.80699999999999</v>
      </c>
    </row>
    <row r="53" spans="2:9" s="38" customFormat="1" ht="39.950000000000003" customHeight="1">
      <c r="B53" s="186" t="s">
        <v>117</v>
      </c>
      <c r="C53" s="136">
        <v>4429.5664140000044</v>
      </c>
      <c r="D53" s="146">
        <v>1900.1893529999979</v>
      </c>
      <c r="E53" s="146">
        <v>686.10799999999961</v>
      </c>
      <c r="F53" s="146">
        <v>214.55199999999999</v>
      </c>
      <c r="G53" s="146">
        <v>57.591000000000001</v>
      </c>
      <c r="H53" s="146">
        <v>47.348000000000241</v>
      </c>
      <c r="I53" s="158">
        <v>53.954000000000548</v>
      </c>
    </row>
    <row r="54" spans="2:9" s="38" customFormat="1" ht="39.950000000000003" customHeight="1">
      <c r="B54" s="344" t="s">
        <v>124</v>
      </c>
      <c r="C54" s="404">
        <v>26271.22140223</v>
      </c>
      <c r="D54" s="354">
        <v>22195.511104000001</v>
      </c>
      <c r="E54" s="354">
        <v>17951.168000000001</v>
      </c>
      <c r="F54" s="354">
        <v>8945.51</v>
      </c>
      <c r="G54" s="354">
        <v>6889.7669999999998</v>
      </c>
      <c r="H54" s="354">
        <v>5071.58</v>
      </c>
      <c r="I54" s="333">
        <v>4827.6530000000002</v>
      </c>
    </row>
    <row r="55" spans="2:9" s="38" customFormat="1" ht="39.950000000000003" customHeight="1">
      <c r="B55" s="186" t="s">
        <v>129</v>
      </c>
      <c r="C55" s="136">
        <v>0</v>
      </c>
      <c r="D55" s="146">
        <v>0.12573599999999999</v>
      </c>
      <c r="E55" s="146">
        <v>1.619</v>
      </c>
      <c r="F55" s="146">
        <v>1.9550000000000001</v>
      </c>
      <c r="G55" s="146">
        <v>2.9359999999999999</v>
      </c>
      <c r="H55" s="146">
        <v>1.3129999999999999</v>
      </c>
      <c r="I55" s="158">
        <v>0.22800000000000001</v>
      </c>
    </row>
    <row r="56" spans="2:9" s="38" customFormat="1" ht="39.950000000000003" customHeight="1">
      <c r="B56" s="186" t="s">
        <v>126</v>
      </c>
      <c r="C56" s="136">
        <v>0</v>
      </c>
      <c r="D56" s="146">
        <v>4.9531229999999997</v>
      </c>
      <c r="E56" s="146">
        <v>10.726000000000001</v>
      </c>
      <c r="F56" s="146">
        <v>15.916</v>
      </c>
      <c r="G56" s="146">
        <v>25.036999999999999</v>
      </c>
      <c r="H56" s="146">
        <v>24.716000000000001</v>
      </c>
      <c r="I56" s="158">
        <v>26.152999999999999</v>
      </c>
    </row>
    <row r="57" spans="2:9" s="38" customFormat="1" ht="39.950000000000003" customHeight="1">
      <c r="B57" s="186" t="s">
        <v>128</v>
      </c>
      <c r="C57" s="136">
        <v>0</v>
      </c>
      <c r="D57" s="146">
        <v>0</v>
      </c>
      <c r="E57" s="146">
        <v>0</v>
      </c>
      <c r="F57" s="146">
        <v>0</v>
      </c>
      <c r="G57" s="146">
        <v>0</v>
      </c>
      <c r="H57" s="146">
        <v>0.14199999999999999</v>
      </c>
      <c r="I57" s="158">
        <v>1.621</v>
      </c>
    </row>
    <row r="58" spans="2:9" s="38" customFormat="1" ht="39.950000000000003" customHeight="1">
      <c r="B58" s="186" t="s">
        <v>130</v>
      </c>
      <c r="C58" s="136">
        <v>0</v>
      </c>
      <c r="D58" s="146">
        <v>0</v>
      </c>
      <c r="E58" s="146">
        <v>0.03</v>
      </c>
      <c r="F58" s="146">
        <v>0.76100000000000001</v>
      </c>
      <c r="G58" s="146">
        <v>8.7999999999999995E-2</v>
      </c>
      <c r="H58" s="146">
        <v>0.48699999999999999</v>
      </c>
      <c r="I58" s="158">
        <v>0</v>
      </c>
    </row>
    <row r="59" spans="2:9" s="38" customFormat="1" ht="39.950000000000003" customHeight="1">
      <c r="B59" s="234" t="s">
        <v>205</v>
      </c>
      <c r="C59" s="397">
        <v>228.95880700000001</v>
      </c>
      <c r="D59" s="146">
        <v>186.74918299999999</v>
      </c>
      <c r="E59" s="146">
        <v>80.644999999999996</v>
      </c>
      <c r="F59" s="146">
        <v>0.34100000000000003</v>
      </c>
      <c r="G59" s="146">
        <v>0.34300000000000003</v>
      </c>
      <c r="H59" s="146">
        <v>0.19800000000000001</v>
      </c>
      <c r="I59" s="158">
        <v>0.19400000000000001</v>
      </c>
    </row>
    <row r="60" spans="2:9" s="38" customFormat="1" ht="39.950000000000003" customHeight="1">
      <c r="B60" s="234" t="s">
        <v>206</v>
      </c>
      <c r="C60" s="397">
        <v>6568.4942149999997</v>
      </c>
      <c r="D60" s="146">
        <v>4442.8856489999998</v>
      </c>
      <c r="E60" s="146">
        <v>2474.3670000000002</v>
      </c>
      <c r="F60" s="146">
        <v>34.115000000000002</v>
      </c>
      <c r="G60" s="146">
        <v>26.963000000000001</v>
      </c>
      <c r="H60" s="146">
        <v>27.948</v>
      </c>
      <c r="I60" s="158">
        <v>8.3379999999999992</v>
      </c>
    </row>
    <row r="61" spans="2:9" s="38" customFormat="1" ht="39.950000000000003" customHeight="1">
      <c r="B61" s="186" t="s">
        <v>207</v>
      </c>
      <c r="C61" s="136">
        <v>0</v>
      </c>
      <c r="D61" s="146">
        <v>0.154057</v>
      </c>
      <c r="E61" s="146">
        <v>0.56899999999999995</v>
      </c>
      <c r="F61" s="146">
        <v>566.53200000000004</v>
      </c>
      <c r="G61" s="146">
        <v>275.72000000000003</v>
      </c>
      <c r="H61" s="146">
        <v>138.17400000000001</v>
      </c>
      <c r="I61" s="158">
        <v>149.273</v>
      </c>
    </row>
    <row r="62" spans="2:9" s="38" customFormat="1" ht="39.950000000000003" customHeight="1">
      <c r="B62" s="186" t="s">
        <v>208</v>
      </c>
      <c r="C62" s="136">
        <v>1.7895669999999999</v>
      </c>
      <c r="D62" s="146">
        <v>1.11886</v>
      </c>
      <c r="E62" s="146">
        <v>1.2090000000000001</v>
      </c>
      <c r="F62" s="146">
        <v>0.91300000000000003</v>
      </c>
      <c r="G62" s="146">
        <v>1.5</v>
      </c>
      <c r="H62" s="146">
        <v>3.4910000000000001</v>
      </c>
      <c r="I62" s="158">
        <v>27.803999999999998</v>
      </c>
    </row>
    <row r="63" spans="2:9" s="38" customFormat="1" ht="39.950000000000003" customHeight="1">
      <c r="B63" s="188" t="s">
        <v>117</v>
      </c>
      <c r="C63" s="136">
        <v>19471.978813230002</v>
      </c>
      <c r="D63" s="146">
        <v>17559.524496000002</v>
      </c>
      <c r="E63" s="146">
        <v>15382.003000000004</v>
      </c>
      <c r="F63" s="146">
        <v>1957.3030000000001</v>
      </c>
      <c r="G63" s="146">
        <v>2185.0070000000001</v>
      </c>
      <c r="H63" s="146">
        <v>4875.110999999999</v>
      </c>
      <c r="I63" s="163">
        <v>4614.2700000000004</v>
      </c>
    </row>
    <row r="64" spans="2:9" s="38" customFormat="1" ht="39.950000000000003" customHeight="1">
      <c r="B64" s="330" t="s">
        <v>0</v>
      </c>
      <c r="C64" s="330">
        <f>+C41+C54</f>
        <v>52028.671782050005</v>
      </c>
      <c r="D64" s="331">
        <f>+D41+D54</f>
        <v>47119.103749000002</v>
      </c>
      <c r="E64" s="331">
        <v>41116.771000000001</v>
      </c>
      <c r="F64" s="331">
        <v>22221.550999999999</v>
      </c>
      <c r="G64" s="331">
        <v>20427.651000000002</v>
      </c>
      <c r="H64" s="332">
        <v>15253.084000000001</v>
      </c>
      <c r="I64" s="332">
        <v>15684.111000000001</v>
      </c>
    </row>
    <row r="65" spans="2:9" ht="35.1" customHeight="1">
      <c r="B65" s="130"/>
      <c r="C65" s="130"/>
      <c r="D65" s="131"/>
      <c r="E65" s="131"/>
      <c r="F65" s="131"/>
      <c r="G65" s="131"/>
      <c r="H65" s="131"/>
      <c r="I65" s="131"/>
    </row>
    <row r="66" spans="2:9" ht="35.1" customHeight="1">
      <c r="B66" s="469" t="s">
        <v>387</v>
      </c>
      <c r="C66" s="469"/>
      <c r="D66" s="507"/>
      <c r="E66" s="469"/>
      <c r="F66" s="469"/>
      <c r="G66" s="469"/>
      <c r="H66" s="469"/>
      <c r="I66" s="469"/>
    </row>
    <row r="67" spans="2:9" ht="35.1" customHeight="1">
      <c r="B67" s="38"/>
      <c r="C67" s="38"/>
      <c r="D67" s="38"/>
      <c r="E67" s="38"/>
      <c r="F67" s="38"/>
      <c r="G67" s="38"/>
      <c r="H67" s="38"/>
      <c r="I67" s="38"/>
    </row>
    <row r="68" spans="2:9" ht="35.1" customHeight="1">
      <c r="B68" s="38" t="s">
        <v>11</v>
      </c>
      <c r="C68" s="38"/>
      <c r="D68" s="38"/>
      <c r="E68" s="38"/>
      <c r="F68" s="38"/>
      <c r="G68" s="38"/>
      <c r="H68" s="38"/>
      <c r="I68" s="201" t="s">
        <v>32</v>
      </c>
    </row>
    <row r="69" spans="2:9" ht="35.1" customHeight="1">
      <c r="B69" s="38"/>
      <c r="C69" s="38"/>
      <c r="D69" s="38"/>
      <c r="E69" s="38"/>
      <c r="F69" s="38"/>
      <c r="G69" s="38"/>
      <c r="H69" s="38"/>
      <c r="I69" s="38"/>
    </row>
    <row r="70" spans="2:9" ht="35.1" customHeight="1">
      <c r="B70" s="468" t="s">
        <v>145</v>
      </c>
      <c r="C70" s="468"/>
      <c r="D70" s="468"/>
      <c r="E70" s="468"/>
      <c r="F70" s="468"/>
      <c r="G70" s="468"/>
      <c r="H70" s="468"/>
      <c r="I70" s="468"/>
    </row>
    <row r="71" spans="2:9" ht="35.1" customHeight="1">
      <c r="B71" s="117"/>
      <c r="C71" s="117"/>
      <c r="D71" s="117"/>
      <c r="E71" s="117"/>
      <c r="F71" s="117"/>
      <c r="G71" s="117"/>
      <c r="H71" s="117"/>
      <c r="I71" s="433" t="s">
        <v>14</v>
      </c>
    </row>
    <row r="72" spans="2:9" ht="39.950000000000003" customHeight="1">
      <c r="B72" s="334" t="s">
        <v>101</v>
      </c>
      <c r="C72" s="408" t="s">
        <v>398</v>
      </c>
      <c r="D72" s="322" t="s">
        <v>393</v>
      </c>
      <c r="E72" s="322" t="s">
        <v>329</v>
      </c>
      <c r="F72" s="322" t="s">
        <v>318</v>
      </c>
      <c r="G72" s="322" t="s">
        <v>303</v>
      </c>
      <c r="H72" s="322" t="s">
        <v>228</v>
      </c>
      <c r="I72" s="322" t="s">
        <v>153</v>
      </c>
    </row>
    <row r="73" spans="2:9" s="38" customFormat="1" ht="39.950000000000003" customHeight="1">
      <c r="B73" s="325" t="s">
        <v>102</v>
      </c>
      <c r="C73" s="354">
        <v>4386.7213723099994</v>
      </c>
      <c r="D73" s="354">
        <v>4618.2650629999998</v>
      </c>
      <c r="E73" s="354">
        <v>4215.607</v>
      </c>
      <c r="F73" s="354">
        <v>2932.5059999999999</v>
      </c>
      <c r="G73" s="355">
        <v>2126.1529999999998</v>
      </c>
      <c r="H73" s="354">
        <v>1639.529</v>
      </c>
      <c r="I73" s="328">
        <v>1909.3480000000002</v>
      </c>
    </row>
    <row r="74" spans="2:9" s="38" customFormat="1" ht="39.950000000000003" customHeight="1">
      <c r="B74" s="186" t="s">
        <v>47</v>
      </c>
      <c r="C74" s="146">
        <v>11.122344</v>
      </c>
      <c r="D74" s="146">
        <v>36.424171999999999</v>
      </c>
      <c r="E74" s="146">
        <v>37.981999999999999</v>
      </c>
      <c r="F74" s="146">
        <v>39.430999999999997</v>
      </c>
      <c r="G74" s="239">
        <v>123.212</v>
      </c>
      <c r="H74" s="146">
        <v>142.96600000000001</v>
      </c>
      <c r="I74" s="158">
        <v>196.35499999999999</v>
      </c>
    </row>
    <row r="75" spans="2:9" s="38" customFormat="1" ht="39.950000000000003" customHeight="1">
      <c r="B75" s="186" t="s">
        <v>105</v>
      </c>
      <c r="C75" s="146">
        <v>15.817212999999999</v>
      </c>
      <c r="D75" s="146">
        <v>8.7781880000000001</v>
      </c>
      <c r="E75" s="146">
        <v>5.65</v>
      </c>
      <c r="F75" s="146">
        <v>8.532</v>
      </c>
      <c r="G75" s="239">
        <v>16.195999999999998</v>
      </c>
      <c r="H75" s="146">
        <v>17.065999999999999</v>
      </c>
      <c r="I75" s="158">
        <v>19.37</v>
      </c>
    </row>
    <row r="76" spans="2:9" s="38" customFormat="1" ht="39.950000000000003" customHeight="1">
      <c r="B76" s="186" t="s">
        <v>107</v>
      </c>
      <c r="C76" s="146">
        <v>2831.9886030000002</v>
      </c>
      <c r="D76" s="146">
        <v>3011.8382240000001</v>
      </c>
      <c r="E76" s="146">
        <v>2741.0410000000002</v>
      </c>
      <c r="F76" s="146">
        <v>1685.386</v>
      </c>
      <c r="G76" s="239">
        <v>1048.1869999999999</v>
      </c>
      <c r="H76" s="146">
        <v>572.35199999999998</v>
      </c>
      <c r="I76" s="158">
        <v>533.36800000000005</v>
      </c>
    </row>
    <row r="77" spans="2:9" s="38" customFormat="1" ht="39.950000000000003" customHeight="1">
      <c r="B77" s="186" t="s">
        <v>109</v>
      </c>
      <c r="C77" s="146">
        <v>1019.293875</v>
      </c>
      <c r="D77" s="146">
        <v>1202.898702</v>
      </c>
      <c r="E77" s="146">
        <v>1105.6210000000001</v>
      </c>
      <c r="F77" s="146">
        <v>715.94500000000005</v>
      </c>
      <c r="G77" s="239">
        <v>378.11399999999998</v>
      </c>
      <c r="H77" s="146">
        <v>150.566</v>
      </c>
      <c r="I77" s="158">
        <v>137.49199999999999</v>
      </c>
    </row>
    <row r="78" spans="2:9" s="38" customFormat="1" ht="39.950000000000003" customHeight="1">
      <c r="B78" s="186" t="s">
        <v>52</v>
      </c>
      <c r="C78" s="146">
        <v>49.485518999999996</v>
      </c>
      <c r="D78" s="146">
        <v>59.261933999999997</v>
      </c>
      <c r="E78" s="146">
        <v>60.756</v>
      </c>
      <c r="F78" s="146">
        <v>107.559</v>
      </c>
      <c r="G78" s="239">
        <v>154.245</v>
      </c>
      <c r="H78" s="146">
        <v>186.553</v>
      </c>
      <c r="I78" s="158">
        <v>199.46100000000001</v>
      </c>
    </row>
    <row r="79" spans="2:9" s="38" customFormat="1" ht="39.950000000000003" customHeight="1">
      <c r="B79" s="186" t="s">
        <v>112</v>
      </c>
      <c r="C79" s="146">
        <v>2.8480050000000001</v>
      </c>
      <c r="D79" s="146">
        <v>146.77530200000001</v>
      </c>
      <c r="E79" s="146">
        <v>156.19</v>
      </c>
      <c r="F79" s="146">
        <v>289.70800000000003</v>
      </c>
      <c r="G79" s="239">
        <v>261.26499999999999</v>
      </c>
      <c r="H79" s="146">
        <v>534.22799999999995</v>
      </c>
      <c r="I79" s="158">
        <v>785.20699999999999</v>
      </c>
    </row>
    <row r="80" spans="2:9" s="38" customFormat="1" ht="39.950000000000003" customHeight="1">
      <c r="B80" s="186" t="s">
        <v>114</v>
      </c>
      <c r="C80" s="146">
        <v>4.5471070000000005</v>
      </c>
      <c r="D80" s="146">
        <v>9.0558010000000007</v>
      </c>
      <c r="E80" s="146">
        <v>19.225000000000001</v>
      </c>
      <c r="F80" s="146">
        <v>28.783000000000001</v>
      </c>
      <c r="G80" s="239">
        <v>10.731999999999999</v>
      </c>
      <c r="H80" s="146">
        <v>0.112</v>
      </c>
      <c r="I80" s="158">
        <v>0</v>
      </c>
    </row>
    <row r="81" spans="2:9" s="38" customFormat="1" ht="39.950000000000003" customHeight="1">
      <c r="B81" s="186" t="s">
        <v>116</v>
      </c>
      <c r="C81" s="146">
        <v>4.4712759999999996</v>
      </c>
      <c r="D81" s="146">
        <v>0.38455299999999998</v>
      </c>
      <c r="E81" s="146">
        <v>4.8000000000000001E-2</v>
      </c>
      <c r="F81" s="146">
        <v>0</v>
      </c>
      <c r="G81" s="239">
        <v>4.0000000000000001E-3</v>
      </c>
      <c r="H81" s="146">
        <v>5.5650000000000004</v>
      </c>
      <c r="I81" s="158">
        <v>6.8739999999999997</v>
      </c>
    </row>
    <row r="82" spans="2:9" s="38" customFormat="1" ht="39.950000000000003" customHeight="1">
      <c r="B82" s="186" t="s">
        <v>118</v>
      </c>
      <c r="C82" s="146">
        <v>0</v>
      </c>
      <c r="D82" s="146">
        <v>0</v>
      </c>
      <c r="E82" s="146">
        <v>0</v>
      </c>
      <c r="F82" s="146">
        <v>0</v>
      </c>
      <c r="G82" s="239">
        <v>0</v>
      </c>
      <c r="H82" s="146">
        <v>0</v>
      </c>
      <c r="I82" s="158">
        <v>0</v>
      </c>
    </row>
    <row r="83" spans="2:9" s="38" customFormat="1" ht="39.950000000000003" customHeight="1">
      <c r="B83" s="186" t="s">
        <v>119</v>
      </c>
      <c r="C83" s="146">
        <v>1.836964</v>
      </c>
      <c r="D83" s="146">
        <v>0.58042199999999999</v>
      </c>
      <c r="E83" s="146">
        <v>0.13900000000000001</v>
      </c>
      <c r="F83" s="146">
        <v>1.4999999999999999E-2</v>
      </c>
      <c r="G83" s="239">
        <v>0.02</v>
      </c>
      <c r="H83" s="146">
        <v>1.7999999999999999E-2</v>
      </c>
      <c r="I83" s="158">
        <v>0.191</v>
      </c>
    </row>
    <row r="84" spans="2:9" s="38" customFormat="1" ht="39.950000000000003" customHeight="1">
      <c r="B84" s="234" t="s">
        <v>121</v>
      </c>
      <c r="C84" s="146">
        <v>1.8656759999999999</v>
      </c>
      <c r="D84" s="146">
        <v>0</v>
      </c>
      <c r="E84" s="146">
        <v>0</v>
      </c>
      <c r="F84" s="146">
        <v>0</v>
      </c>
      <c r="G84" s="239">
        <v>0</v>
      </c>
      <c r="H84" s="146">
        <v>0</v>
      </c>
      <c r="I84" s="158">
        <v>0</v>
      </c>
    </row>
    <row r="85" spans="2:9" s="38" customFormat="1" ht="39.950000000000003" customHeight="1">
      <c r="B85" s="186" t="s">
        <v>117</v>
      </c>
      <c r="C85" s="146">
        <v>443.44479030999946</v>
      </c>
      <c r="D85" s="146">
        <v>142.26776499999869</v>
      </c>
      <c r="E85" s="146">
        <v>88.95500000000014</v>
      </c>
      <c r="F85" s="146">
        <v>57.146999999999998</v>
      </c>
      <c r="G85" s="239">
        <v>134.17799999999997</v>
      </c>
      <c r="H85" s="146">
        <v>30.103000000000112</v>
      </c>
      <c r="I85" s="158">
        <v>31.030000000000143</v>
      </c>
    </row>
    <row r="86" spans="2:9" s="38" customFormat="1" ht="39.950000000000003" customHeight="1">
      <c r="B86" s="344" t="s">
        <v>124</v>
      </c>
      <c r="C86" s="354">
        <v>6755.1926100000001</v>
      </c>
      <c r="D86" s="354">
        <v>6314.6110680000002</v>
      </c>
      <c r="E86" s="354">
        <v>4862.32</v>
      </c>
      <c r="F86" s="354">
        <v>3084.2139999999999</v>
      </c>
      <c r="G86" s="356">
        <v>3038.3719999999998</v>
      </c>
      <c r="H86" s="354">
        <v>1978.027</v>
      </c>
      <c r="I86" s="333">
        <v>1539.787</v>
      </c>
    </row>
    <row r="87" spans="2:9" s="38" customFormat="1" ht="39.950000000000003" customHeight="1">
      <c r="B87" s="186" t="s">
        <v>129</v>
      </c>
      <c r="C87" s="146">
        <v>0</v>
      </c>
      <c r="D87" s="146">
        <v>0.24776100000000001</v>
      </c>
      <c r="E87" s="146">
        <v>0.33900000000000002</v>
      </c>
      <c r="F87" s="146">
        <v>0.44500000000000001</v>
      </c>
      <c r="G87" s="239">
        <v>2.411</v>
      </c>
      <c r="H87" s="146">
        <v>2.5840000000000001</v>
      </c>
      <c r="I87" s="158">
        <v>3.8839999999999999</v>
      </c>
    </row>
    <row r="88" spans="2:9" s="38" customFormat="1" ht="39.950000000000003" customHeight="1">
      <c r="B88" s="186" t="s">
        <v>126</v>
      </c>
      <c r="C88" s="146">
        <v>0</v>
      </c>
      <c r="D88" s="146">
        <v>10.197316000000001</v>
      </c>
      <c r="E88" s="146">
        <v>12.590999999999999</v>
      </c>
      <c r="F88" s="146">
        <v>12.118</v>
      </c>
      <c r="G88" s="239">
        <v>2.63</v>
      </c>
      <c r="H88" s="146">
        <v>0.57099999999999995</v>
      </c>
      <c r="I88" s="158">
        <v>3.6560000000000001</v>
      </c>
    </row>
    <row r="89" spans="2:9" s="38" customFormat="1" ht="39.950000000000003" customHeight="1">
      <c r="B89" s="186" t="s">
        <v>128</v>
      </c>
      <c r="C89" s="146">
        <v>0</v>
      </c>
      <c r="D89" s="146">
        <v>0.32525999999999999</v>
      </c>
      <c r="E89" s="146">
        <v>0.29499999999999998</v>
      </c>
      <c r="F89" s="146">
        <v>0.39400000000000002</v>
      </c>
      <c r="G89" s="239">
        <v>1.43</v>
      </c>
      <c r="H89" s="146">
        <v>0.66600000000000004</v>
      </c>
      <c r="I89" s="158">
        <v>0.46</v>
      </c>
    </row>
    <row r="90" spans="2:9" s="38" customFormat="1" ht="39.950000000000003" customHeight="1">
      <c r="B90" s="186" t="s">
        <v>130</v>
      </c>
      <c r="C90" s="146">
        <v>0</v>
      </c>
      <c r="D90" s="146">
        <v>0</v>
      </c>
      <c r="E90" s="146">
        <v>0</v>
      </c>
      <c r="F90" s="146">
        <v>0</v>
      </c>
      <c r="G90" s="239">
        <v>0</v>
      </c>
      <c r="H90" s="146">
        <v>0</v>
      </c>
      <c r="I90" s="158">
        <v>0</v>
      </c>
    </row>
    <row r="91" spans="2:9" s="38" customFormat="1" ht="39.950000000000003" customHeight="1">
      <c r="B91" s="234" t="s">
        <v>205</v>
      </c>
      <c r="C91" s="146">
        <v>313.03054300000002</v>
      </c>
      <c r="D91" s="146">
        <v>283.51698699999997</v>
      </c>
      <c r="E91" s="146">
        <v>182.33199999999999</v>
      </c>
      <c r="F91" s="146">
        <v>0</v>
      </c>
      <c r="G91" s="239">
        <v>0</v>
      </c>
      <c r="H91" s="146">
        <v>0</v>
      </c>
      <c r="I91" s="158">
        <v>0</v>
      </c>
    </row>
    <row r="92" spans="2:9" s="38" customFormat="1" ht="39.950000000000003" customHeight="1">
      <c r="B92" s="127" t="s">
        <v>206</v>
      </c>
      <c r="C92" s="112">
        <v>17.750364000000001</v>
      </c>
      <c r="D92" s="146">
        <v>11.488528000000001</v>
      </c>
      <c r="E92" s="146">
        <v>0.40200000000000002</v>
      </c>
      <c r="F92" s="146">
        <v>113.41500000000001</v>
      </c>
      <c r="G92" s="239">
        <v>70.468999999999994</v>
      </c>
      <c r="H92" s="146">
        <v>42.317999999999998</v>
      </c>
      <c r="I92" s="158">
        <v>14.862</v>
      </c>
    </row>
    <row r="93" spans="2:9" s="38" customFormat="1" ht="39.950000000000003" customHeight="1">
      <c r="B93" s="186" t="s">
        <v>207</v>
      </c>
      <c r="C93" s="146">
        <v>0</v>
      </c>
      <c r="D93" s="146">
        <v>0</v>
      </c>
      <c r="E93" s="146">
        <v>0</v>
      </c>
      <c r="F93" s="146">
        <v>0.91</v>
      </c>
      <c r="G93" s="239">
        <v>1.4419999999999999</v>
      </c>
      <c r="H93" s="146">
        <v>2.4180000000000001</v>
      </c>
      <c r="I93" s="158">
        <v>0.88700000000000001</v>
      </c>
    </row>
    <row r="94" spans="2:9" s="38" customFormat="1" ht="39.950000000000003" customHeight="1">
      <c r="B94" s="186" t="s">
        <v>208</v>
      </c>
      <c r="C94" s="146">
        <v>0</v>
      </c>
      <c r="D94" s="146">
        <v>0</v>
      </c>
      <c r="E94" s="146">
        <v>0</v>
      </c>
      <c r="F94" s="146">
        <v>0</v>
      </c>
      <c r="G94" s="239">
        <v>0</v>
      </c>
      <c r="H94" s="146">
        <v>0</v>
      </c>
      <c r="I94" s="158">
        <v>0</v>
      </c>
    </row>
    <row r="95" spans="2:9" s="38" customFormat="1" ht="39.950000000000003" customHeight="1">
      <c r="B95" s="188" t="s">
        <v>117</v>
      </c>
      <c r="C95" s="146">
        <v>6424.4117029999998</v>
      </c>
      <c r="D95" s="146">
        <v>6008.8352160000004</v>
      </c>
      <c r="E95" s="146">
        <v>4666.360999999999</v>
      </c>
      <c r="F95" s="146">
        <v>2956.9320000000002</v>
      </c>
      <c r="G95" s="146">
        <v>2959.99</v>
      </c>
      <c r="H95" s="146">
        <v>1929.4700000000003</v>
      </c>
      <c r="I95" s="158">
        <v>1516.038</v>
      </c>
    </row>
    <row r="96" spans="2:9" s="38" customFormat="1" ht="39.950000000000003" customHeight="1">
      <c r="B96" s="330" t="s">
        <v>0</v>
      </c>
      <c r="C96" s="330">
        <f>+C73+C86</f>
        <v>11141.913982309999</v>
      </c>
      <c r="D96" s="331">
        <f>+D73+D86</f>
        <v>10932.876131000001</v>
      </c>
      <c r="E96" s="331">
        <v>9077.9269999999997</v>
      </c>
      <c r="F96" s="331">
        <v>6016.72</v>
      </c>
      <c r="G96" s="357">
        <v>5164.5249999999996</v>
      </c>
      <c r="H96" s="332">
        <v>3617.556</v>
      </c>
      <c r="I96" s="332">
        <v>3449.1350000000002</v>
      </c>
    </row>
    <row r="97" spans="2:9" ht="35.1" customHeight="1">
      <c r="B97" s="130"/>
      <c r="C97" s="130"/>
      <c r="D97" s="131"/>
      <c r="E97" s="131"/>
      <c r="F97" s="131"/>
      <c r="G97" s="131"/>
      <c r="H97" s="131"/>
      <c r="I97" s="131"/>
    </row>
    <row r="98" spans="2:9" ht="35.1" customHeight="1">
      <c r="H98" s="66"/>
    </row>
    <row r="99" spans="2:9" ht="35.1" customHeight="1">
      <c r="E99" s="68"/>
      <c r="H99" s="66"/>
    </row>
    <row r="100" spans="2:9" ht="35.1" customHeight="1">
      <c r="E100" s="68"/>
      <c r="H100" s="56"/>
    </row>
    <row r="101" spans="2:9" ht="35.1" customHeight="1">
      <c r="E101" s="68"/>
    </row>
    <row r="102" spans="2:9" ht="35.1" customHeight="1">
      <c r="B102" s="469" t="s">
        <v>388</v>
      </c>
      <c r="C102" s="469"/>
      <c r="D102" s="507"/>
      <c r="E102" s="469"/>
      <c r="F102" s="469"/>
      <c r="G102" s="469"/>
      <c r="H102" s="469"/>
      <c r="I102" s="469"/>
    </row>
    <row r="103" spans="2:9" ht="35.1" customHeight="1">
      <c r="B103" s="38"/>
      <c r="C103" s="38"/>
      <c r="D103" s="38"/>
      <c r="E103" s="38"/>
      <c r="F103" s="38"/>
      <c r="G103" s="38"/>
      <c r="H103" s="38"/>
      <c r="I103" s="38"/>
    </row>
    <row r="104" spans="2:9" ht="35.1" customHeight="1">
      <c r="B104" s="38" t="s">
        <v>11</v>
      </c>
      <c r="C104" s="38"/>
      <c r="D104" s="38"/>
      <c r="E104" s="38"/>
      <c r="F104" s="38"/>
      <c r="G104" s="470" t="s">
        <v>70</v>
      </c>
      <c r="H104" s="470"/>
      <c r="I104" s="470"/>
    </row>
    <row r="105" spans="2:9" ht="35.1" customHeight="1">
      <c r="B105" s="38"/>
      <c r="C105" s="38"/>
      <c r="D105" s="38"/>
      <c r="E105" s="38"/>
      <c r="F105" s="38"/>
      <c r="G105" s="38"/>
      <c r="H105" s="38"/>
      <c r="I105" s="38"/>
    </row>
    <row r="106" spans="2:9" ht="35.1" customHeight="1">
      <c r="B106" s="468" t="s">
        <v>145</v>
      </c>
      <c r="C106" s="468"/>
      <c r="D106" s="468"/>
      <c r="E106" s="468"/>
      <c r="F106" s="468"/>
      <c r="G106" s="468"/>
      <c r="H106" s="468"/>
      <c r="I106" s="468"/>
    </row>
    <row r="107" spans="2:9" ht="35.1" customHeight="1">
      <c r="B107" s="38"/>
      <c r="C107" s="38"/>
      <c r="D107" s="38"/>
      <c r="E107" s="38"/>
      <c r="F107" s="38"/>
      <c r="G107" s="38"/>
      <c r="H107" s="38"/>
      <c r="I107" s="38"/>
    </row>
    <row r="108" spans="2:9" ht="35.1" customHeight="1">
      <c r="B108" s="117"/>
      <c r="C108" s="117"/>
      <c r="D108" s="117"/>
      <c r="E108" s="117"/>
      <c r="F108" s="117"/>
      <c r="G108" s="117"/>
      <c r="H108" s="117"/>
      <c r="I108" s="433" t="s">
        <v>14</v>
      </c>
    </row>
    <row r="109" spans="2:9" ht="39.950000000000003" customHeight="1">
      <c r="B109" s="334" t="s">
        <v>101</v>
      </c>
      <c r="C109" s="408" t="s">
        <v>398</v>
      </c>
      <c r="D109" s="322" t="s">
        <v>393</v>
      </c>
      <c r="E109" s="322" t="s">
        <v>329</v>
      </c>
      <c r="F109" s="322" t="s">
        <v>318</v>
      </c>
      <c r="G109" s="322" t="s">
        <v>303</v>
      </c>
      <c r="H109" s="322" t="s">
        <v>228</v>
      </c>
      <c r="I109" s="351" t="s">
        <v>153</v>
      </c>
    </row>
    <row r="110" spans="2:9" s="38" customFormat="1" ht="39.950000000000003" customHeight="1">
      <c r="B110" s="325" t="s">
        <v>102</v>
      </c>
      <c r="C110" s="354">
        <v>303.03501499999999</v>
      </c>
      <c r="D110" s="354">
        <v>344.60297100000003</v>
      </c>
      <c r="E110" s="354">
        <v>493.68799999999999</v>
      </c>
      <c r="F110" s="354">
        <v>573.77700000000004</v>
      </c>
      <c r="G110" s="353">
        <v>714.41600000000017</v>
      </c>
      <c r="H110" s="354">
        <v>406.29700000000003</v>
      </c>
      <c r="I110" s="333">
        <v>396.30200000000002</v>
      </c>
    </row>
    <row r="111" spans="2:9" s="38" customFormat="1" ht="39.950000000000003" customHeight="1">
      <c r="B111" s="186" t="s">
        <v>47</v>
      </c>
      <c r="C111" s="146">
        <v>10.914925</v>
      </c>
      <c r="D111" s="146">
        <v>24.623483</v>
      </c>
      <c r="E111" s="146">
        <v>38.692</v>
      </c>
      <c r="F111" s="146">
        <v>45.634999999999998</v>
      </c>
      <c r="G111" s="146">
        <v>96.61</v>
      </c>
      <c r="H111" s="146">
        <v>65.974999999999994</v>
      </c>
      <c r="I111" s="158">
        <v>76.278999999999996</v>
      </c>
    </row>
    <row r="112" spans="2:9" s="38" customFormat="1" ht="39.950000000000003" customHeight="1">
      <c r="B112" s="186" t="s">
        <v>105</v>
      </c>
      <c r="C112" s="146">
        <v>1.5429590000000002</v>
      </c>
      <c r="D112" s="146">
        <v>1.9940509999999998</v>
      </c>
      <c r="E112" s="146">
        <v>3.2300000000000004</v>
      </c>
      <c r="F112" s="146">
        <v>3.7839999999999998</v>
      </c>
      <c r="G112" s="146">
        <v>6.5979999999999999</v>
      </c>
      <c r="H112" s="146">
        <v>5.202</v>
      </c>
      <c r="I112" s="158">
        <v>5.0140000000000002</v>
      </c>
    </row>
    <row r="113" spans="2:9" s="38" customFormat="1" ht="39.950000000000003" customHeight="1">
      <c r="B113" s="186" t="s">
        <v>107</v>
      </c>
      <c r="C113" s="146">
        <v>49.103278000000003</v>
      </c>
      <c r="D113" s="146">
        <v>0.115802</v>
      </c>
      <c r="E113" s="146">
        <v>108.291</v>
      </c>
      <c r="F113" s="146">
        <v>147.94200000000001</v>
      </c>
      <c r="G113" s="146">
        <v>246.12299999999999</v>
      </c>
      <c r="H113" s="146">
        <v>170.84200000000001</v>
      </c>
      <c r="I113" s="158">
        <v>198.50899999999999</v>
      </c>
    </row>
    <row r="114" spans="2:9" s="38" customFormat="1" ht="39.950000000000003" customHeight="1">
      <c r="B114" s="186" t="s">
        <v>109</v>
      </c>
      <c r="C114" s="146">
        <v>149.41379499999999</v>
      </c>
      <c r="D114" s="146">
        <v>170.759185</v>
      </c>
      <c r="E114" s="146">
        <v>260.09199999999998</v>
      </c>
      <c r="F114" s="146">
        <v>291.04300000000001</v>
      </c>
      <c r="G114" s="146">
        <v>277.423</v>
      </c>
      <c r="H114" s="146">
        <v>114.85299999999999</v>
      </c>
      <c r="I114" s="158">
        <v>54.71</v>
      </c>
    </row>
    <row r="115" spans="2:9" s="38" customFormat="1" ht="39.950000000000003" customHeight="1">
      <c r="B115" s="186" t="s">
        <v>52</v>
      </c>
      <c r="C115" s="146">
        <v>6.7996000000000001E-2</v>
      </c>
      <c r="D115" s="146">
        <v>6.0546000000000003E-2</v>
      </c>
      <c r="E115" s="146">
        <v>0.126</v>
      </c>
      <c r="F115" s="146">
        <v>0.64100000000000001</v>
      </c>
      <c r="G115" s="146">
        <v>2.0169999999999999</v>
      </c>
      <c r="H115" s="146">
        <v>2.9220000000000002</v>
      </c>
      <c r="I115" s="158">
        <v>9.0649999999999995</v>
      </c>
    </row>
    <row r="116" spans="2:9" s="38" customFormat="1" ht="39.950000000000003" customHeight="1">
      <c r="B116" s="186" t="s">
        <v>112</v>
      </c>
      <c r="C116" s="146">
        <v>0.25536999999999999</v>
      </c>
      <c r="D116" s="146">
        <v>0.47381699999999999</v>
      </c>
      <c r="E116" s="146">
        <v>1.859</v>
      </c>
      <c r="F116" s="146">
        <v>3.0110000000000001</v>
      </c>
      <c r="G116" s="146">
        <v>3.1669999999999998</v>
      </c>
      <c r="H116" s="146">
        <v>2.097</v>
      </c>
      <c r="I116" s="158">
        <v>2.8740000000000001</v>
      </c>
    </row>
    <row r="117" spans="2:9" s="38" customFormat="1" ht="39.950000000000003" customHeight="1">
      <c r="B117" s="186" t="s">
        <v>114</v>
      </c>
      <c r="C117" s="146">
        <v>0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158">
        <v>5.2999999999999999E-2</v>
      </c>
    </row>
    <row r="118" spans="2:9" s="38" customFormat="1" ht="39.950000000000003" customHeight="1">
      <c r="B118" s="186" t="s">
        <v>116</v>
      </c>
      <c r="C118" s="146">
        <v>1.091264</v>
      </c>
      <c r="D118" s="146">
        <v>1.12321</v>
      </c>
      <c r="E118" s="146">
        <v>0.32500000000000001</v>
      </c>
      <c r="F118" s="146">
        <v>0.34699999999999998</v>
      </c>
      <c r="G118" s="146">
        <v>0.436</v>
      </c>
      <c r="H118" s="146">
        <v>0.64400000000000002</v>
      </c>
      <c r="I118" s="158">
        <v>0.90600000000000003</v>
      </c>
    </row>
    <row r="119" spans="2:9" s="38" customFormat="1" ht="39.950000000000003" customHeight="1">
      <c r="B119" s="186" t="s">
        <v>118</v>
      </c>
      <c r="C119" s="146">
        <v>6.4394999999999994E-2</v>
      </c>
      <c r="D119" s="146">
        <v>5.5821000000000003E-2</v>
      </c>
      <c r="E119" s="146">
        <v>0.115</v>
      </c>
      <c r="F119" s="146">
        <v>0.129</v>
      </c>
      <c r="G119" s="146">
        <v>9.8000000000000004E-2</v>
      </c>
      <c r="H119" s="146">
        <v>0</v>
      </c>
      <c r="I119" s="158">
        <v>0.10299999999999999</v>
      </c>
    </row>
    <row r="120" spans="2:9" s="38" customFormat="1" ht="39.950000000000003" customHeight="1">
      <c r="B120" s="186" t="s">
        <v>119</v>
      </c>
      <c r="C120" s="146">
        <v>8.7756000000000001E-2</v>
      </c>
      <c r="D120" s="146">
        <v>0</v>
      </c>
      <c r="E120" s="146">
        <v>0</v>
      </c>
      <c r="F120" s="146">
        <v>0</v>
      </c>
      <c r="G120" s="146">
        <v>2.5000000000000001E-2</v>
      </c>
      <c r="H120" s="146">
        <v>0</v>
      </c>
      <c r="I120" s="158">
        <v>0</v>
      </c>
    </row>
    <row r="121" spans="2:9" s="38" customFormat="1" ht="39.950000000000003" customHeight="1">
      <c r="B121" s="127" t="s">
        <v>121</v>
      </c>
      <c r="C121" s="146">
        <v>0.97088200000000002</v>
      </c>
      <c r="D121" s="146">
        <v>1.8034600000000001</v>
      </c>
      <c r="E121" s="146">
        <v>3.726</v>
      </c>
      <c r="F121" s="146">
        <v>6.1890000000000001</v>
      </c>
      <c r="G121" s="146">
        <v>13.938000000000001</v>
      </c>
      <c r="H121" s="146">
        <v>13.119</v>
      </c>
      <c r="I121" s="158">
        <v>11.576000000000001</v>
      </c>
    </row>
    <row r="122" spans="2:9" s="38" customFormat="1" ht="39.950000000000003" customHeight="1">
      <c r="B122" s="186" t="s">
        <v>117</v>
      </c>
      <c r="C122" s="146">
        <v>89.522395000000017</v>
      </c>
      <c r="D122" s="146">
        <v>143.59359600000002</v>
      </c>
      <c r="E122" s="146">
        <v>77.231999999999985</v>
      </c>
      <c r="F122" s="146">
        <v>75.055999999999997</v>
      </c>
      <c r="G122" s="146">
        <v>67.981000000000193</v>
      </c>
      <c r="H122" s="146">
        <v>30.643000000000001</v>
      </c>
      <c r="I122" s="158">
        <v>37.213000000000029</v>
      </c>
    </row>
    <row r="123" spans="2:9" s="38" customFormat="1" ht="39.950000000000003" customHeight="1">
      <c r="B123" s="344" t="s">
        <v>124</v>
      </c>
      <c r="C123" s="354">
        <v>313.76779299999998</v>
      </c>
      <c r="D123" s="354">
        <v>310.55741899999998</v>
      </c>
      <c r="E123" s="354">
        <v>421.11</v>
      </c>
      <c r="F123" s="354">
        <v>357.36900000000003</v>
      </c>
      <c r="G123" s="354">
        <v>375.63799999999998</v>
      </c>
      <c r="H123" s="354">
        <v>438.74400000000003</v>
      </c>
      <c r="I123" s="333">
        <v>477.48599999999999</v>
      </c>
    </row>
    <row r="124" spans="2:9" s="38" customFormat="1" ht="39.950000000000003" customHeight="1">
      <c r="B124" s="186" t="s">
        <v>129</v>
      </c>
      <c r="C124" s="146">
        <v>0</v>
      </c>
      <c r="D124" s="146">
        <v>0</v>
      </c>
      <c r="E124" s="146">
        <v>0</v>
      </c>
      <c r="F124" s="146">
        <v>0</v>
      </c>
      <c r="G124" s="146">
        <v>0</v>
      </c>
      <c r="H124" s="146">
        <v>1E-3</v>
      </c>
      <c r="I124" s="158">
        <v>0</v>
      </c>
    </row>
    <row r="125" spans="2:9" s="38" customFormat="1" ht="39.950000000000003" customHeight="1">
      <c r="B125" s="186" t="s">
        <v>126</v>
      </c>
      <c r="C125" s="146">
        <v>0</v>
      </c>
      <c r="D125" s="146">
        <v>0</v>
      </c>
      <c r="E125" s="146">
        <v>0</v>
      </c>
      <c r="F125" s="146">
        <v>0</v>
      </c>
      <c r="G125" s="146">
        <v>0</v>
      </c>
      <c r="H125" s="146">
        <v>5.0000000000000001E-3</v>
      </c>
      <c r="I125" s="158">
        <v>7.9000000000000001E-2</v>
      </c>
    </row>
    <row r="126" spans="2:9" s="38" customFormat="1" ht="39.950000000000003" customHeight="1">
      <c r="B126" s="186" t="s">
        <v>128</v>
      </c>
      <c r="C126" s="146">
        <v>0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158">
        <v>0</v>
      </c>
    </row>
    <row r="127" spans="2:9" s="38" customFormat="1" ht="39.950000000000003" customHeight="1">
      <c r="B127" s="186" t="s">
        <v>130</v>
      </c>
      <c r="C127" s="146">
        <v>0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158">
        <v>0</v>
      </c>
    </row>
    <row r="128" spans="2:9" s="38" customFormat="1" ht="39.950000000000003" customHeight="1">
      <c r="B128" s="234" t="s">
        <v>205</v>
      </c>
      <c r="C128" s="146">
        <v>40.589474000000003</v>
      </c>
      <c r="D128" s="146">
        <v>23.082087000000001</v>
      </c>
      <c r="E128" s="146">
        <v>12.807</v>
      </c>
      <c r="F128" s="146">
        <v>0</v>
      </c>
      <c r="G128" s="146">
        <v>0</v>
      </c>
      <c r="H128" s="146">
        <v>0</v>
      </c>
      <c r="I128" s="158">
        <v>0</v>
      </c>
    </row>
    <row r="129" spans="2:9" s="38" customFormat="1" ht="39.950000000000003" customHeight="1">
      <c r="B129" s="127" t="s">
        <v>206</v>
      </c>
      <c r="C129" s="146">
        <v>0</v>
      </c>
      <c r="D129" s="146">
        <v>0</v>
      </c>
      <c r="E129" s="146">
        <v>0</v>
      </c>
      <c r="F129" s="146">
        <v>8.0399999999999991</v>
      </c>
      <c r="G129" s="146">
        <v>9.0860000000000003</v>
      </c>
      <c r="H129" s="146">
        <v>8.7149999999999999</v>
      </c>
      <c r="I129" s="158">
        <v>4.593</v>
      </c>
    </row>
    <row r="130" spans="2:9" s="38" customFormat="1" ht="39.950000000000003" customHeight="1">
      <c r="B130" s="186" t="s">
        <v>207</v>
      </c>
      <c r="C130" s="146">
        <v>0</v>
      </c>
      <c r="D130" s="146">
        <v>0</v>
      </c>
      <c r="E130" s="146">
        <v>0</v>
      </c>
      <c r="F130" s="146">
        <v>0</v>
      </c>
      <c r="G130" s="146">
        <v>7.1999999999999995E-2</v>
      </c>
      <c r="H130" s="146">
        <v>0.126</v>
      </c>
      <c r="I130" s="158">
        <v>0.127</v>
      </c>
    </row>
    <row r="131" spans="2:9" s="38" customFormat="1" ht="39.950000000000003" customHeight="1">
      <c r="B131" s="186" t="s">
        <v>208</v>
      </c>
      <c r="C131" s="146">
        <v>0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158">
        <v>0</v>
      </c>
    </row>
    <row r="132" spans="2:9" s="38" customFormat="1" ht="39.950000000000003" customHeight="1">
      <c r="B132" s="188" t="s">
        <v>117</v>
      </c>
      <c r="C132" s="146">
        <v>273.17831899999999</v>
      </c>
      <c r="D132" s="146">
        <v>287.47533199999998</v>
      </c>
      <c r="E132" s="146">
        <v>408.303</v>
      </c>
      <c r="F132" s="146">
        <v>349.32900000000001</v>
      </c>
      <c r="G132" s="146">
        <v>366.47999999999996</v>
      </c>
      <c r="H132" s="146">
        <v>429.89700000000011</v>
      </c>
      <c r="I132" s="158">
        <v>472.68699999999995</v>
      </c>
    </row>
    <row r="133" spans="2:9" s="38" customFormat="1" ht="39.950000000000003" customHeight="1">
      <c r="B133" s="330" t="s">
        <v>0</v>
      </c>
      <c r="C133" s="332">
        <f>+C110+C123</f>
        <v>616.80280799999991</v>
      </c>
      <c r="D133" s="331">
        <f>+D110+D123</f>
        <v>655.16039000000001</v>
      </c>
      <c r="E133" s="331">
        <v>914.798</v>
      </c>
      <c r="F133" s="331">
        <v>931.14599999999996</v>
      </c>
      <c r="G133" s="331">
        <v>1090.0540000000001</v>
      </c>
      <c r="H133" s="358">
        <v>845.04100000000005</v>
      </c>
      <c r="I133" s="332">
        <v>873.78800000000001</v>
      </c>
    </row>
    <row r="134" spans="2:9" ht="35.1" customHeight="1">
      <c r="B134" s="130"/>
      <c r="C134" s="130"/>
      <c r="D134" s="131"/>
      <c r="E134" s="131"/>
      <c r="F134" s="131"/>
      <c r="G134" s="131"/>
      <c r="H134" s="131"/>
      <c r="I134" s="131"/>
    </row>
    <row r="135" spans="2:9" ht="35.1" customHeight="1"/>
    <row r="136" spans="2:9" ht="35.1" customHeight="1">
      <c r="B136" s="469" t="s">
        <v>288</v>
      </c>
      <c r="C136" s="469"/>
      <c r="D136" s="507"/>
      <c r="E136" s="469"/>
      <c r="F136" s="469"/>
      <c r="G136" s="469"/>
      <c r="H136" s="469"/>
      <c r="I136" s="469"/>
    </row>
    <row r="137" spans="2:9" ht="35.1" customHeight="1">
      <c r="B137" s="38"/>
      <c r="C137" s="38"/>
      <c r="D137" s="38"/>
      <c r="E137" s="38"/>
      <c r="F137" s="38"/>
      <c r="G137" s="38"/>
      <c r="H137" s="38"/>
      <c r="I137" s="38"/>
    </row>
    <row r="138" spans="2:9" ht="35.1" customHeight="1">
      <c r="B138" s="38" t="s">
        <v>11</v>
      </c>
      <c r="C138" s="38"/>
      <c r="D138" s="38"/>
      <c r="E138" s="38"/>
      <c r="F138" s="38"/>
      <c r="G138" s="38"/>
      <c r="H138" s="38"/>
      <c r="I138" s="432" t="s">
        <v>99</v>
      </c>
    </row>
    <row r="139" spans="2:9" ht="35.1" customHeight="1">
      <c r="B139" s="38"/>
      <c r="C139" s="38"/>
      <c r="D139" s="38"/>
      <c r="E139" s="38"/>
      <c r="F139" s="38"/>
      <c r="G139" s="38"/>
      <c r="H139" s="38"/>
      <c r="I139" s="38"/>
    </row>
    <row r="140" spans="2:9" ht="35.1" customHeight="1">
      <c r="B140" s="468" t="s">
        <v>145</v>
      </c>
      <c r="C140" s="468"/>
      <c r="D140" s="468"/>
      <c r="E140" s="468"/>
      <c r="F140" s="468"/>
      <c r="G140" s="468"/>
      <c r="H140" s="468"/>
      <c r="I140" s="468"/>
    </row>
    <row r="141" spans="2:9" ht="35.1" customHeight="1">
      <c r="B141" s="117" t="s">
        <v>11</v>
      </c>
      <c r="C141" s="117"/>
      <c r="D141" s="117"/>
      <c r="E141" s="117"/>
      <c r="F141" s="117"/>
      <c r="G141" s="117"/>
      <c r="H141" s="117"/>
      <c r="I141" s="117"/>
    </row>
    <row r="142" spans="2:9" ht="35.1" customHeight="1">
      <c r="B142" s="117"/>
      <c r="C142" s="117"/>
      <c r="D142" s="117"/>
      <c r="E142" s="117"/>
      <c r="F142" s="117"/>
      <c r="G142" s="117"/>
      <c r="H142" s="117"/>
      <c r="I142" s="433" t="s">
        <v>14</v>
      </c>
    </row>
    <row r="143" spans="2:9" ht="35.1" customHeight="1">
      <c r="B143" s="334" t="s">
        <v>101</v>
      </c>
      <c r="C143" s="408" t="s">
        <v>398</v>
      </c>
      <c r="D143" s="322" t="s">
        <v>393</v>
      </c>
      <c r="E143" s="322" t="s">
        <v>329</v>
      </c>
      <c r="F143" s="322" t="s">
        <v>318</v>
      </c>
      <c r="G143" s="322" t="s">
        <v>303</v>
      </c>
      <c r="H143" s="322" t="s">
        <v>228</v>
      </c>
      <c r="I143" s="322" t="s">
        <v>153</v>
      </c>
    </row>
    <row r="144" spans="2:9" s="38" customFormat="1" ht="39.950000000000003" customHeight="1">
      <c r="B144" s="325" t="s">
        <v>102</v>
      </c>
      <c r="C144" s="354">
        <v>76.143577999999991</v>
      </c>
      <c r="D144" s="354">
        <v>97.585474000000005</v>
      </c>
      <c r="E144" s="354">
        <v>107.67499999999998</v>
      </c>
      <c r="F144" s="354">
        <v>104.592</v>
      </c>
      <c r="G144" s="353">
        <v>107.66100000000002</v>
      </c>
      <c r="H144" s="354">
        <v>88.679999999999993</v>
      </c>
      <c r="I144" s="328">
        <v>107.95500000000001</v>
      </c>
    </row>
    <row r="145" spans="2:9" s="38" customFormat="1" ht="39.950000000000003" customHeight="1">
      <c r="B145" s="186" t="s">
        <v>47</v>
      </c>
      <c r="C145" s="146">
        <v>4.4017799999999996</v>
      </c>
      <c r="D145" s="146">
        <v>6.6294110000000002</v>
      </c>
      <c r="E145" s="146">
        <v>8.9920000000000009</v>
      </c>
      <c r="F145" s="146">
        <v>16.085999999999999</v>
      </c>
      <c r="G145" s="146">
        <v>19.88</v>
      </c>
      <c r="H145" s="146">
        <v>23.475999999999999</v>
      </c>
      <c r="I145" s="158">
        <v>26.501999999999999</v>
      </c>
    </row>
    <row r="146" spans="2:9" s="38" customFormat="1" ht="39.950000000000003" customHeight="1">
      <c r="B146" s="186" t="s">
        <v>105</v>
      </c>
      <c r="C146" s="146">
        <v>0</v>
      </c>
      <c r="D146" s="146">
        <v>0</v>
      </c>
      <c r="E146" s="146">
        <v>0.16300000000000001</v>
      </c>
      <c r="F146" s="146">
        <v>0.83399999999999996</v>
      </c>
      <c r="G146" s="146">
        <v>0.78900000000000003</v>
      </c>
      <c r="H146" s="146">
        <v>0.92800000000000005</v>
      </c>
      <c r="I146" s="158">
        <v>0.253</v>
      </c>
    </row>
    <row r="147" spans="2:9" s="38" customFormat="1" ht="39.950000000000003" customHeight="1">
      <c r="B147" s="186" t="s">
        <v>107</v>
      </c>
      <c r="C147" s="146">
        <v>11.120739</v>
      </c>
      <c r="D147" s="146">
        <v>15.172883000000001</v>
      </c>
      <c r="E147" s="146">
        <v>16.071999999999999</v>
      </c>
      <c r="F147" s="146">
        <v>15.887</v>
      </c>
      <c r="G147" s="146">
        <v>8.1539999999999999</v>
      </c>
      <c r="H147" s="146">
        <v>3.319</v>
      </c>
      <c r="I147" s="158">
        <v>1.38</v>
      </c>
    </row>
    <row r="148" spans="2:9" s="38" customFormat="1" ht="39.950000000000003" customHeight="1">
      <c r="B148" s="186" t="s">
        <v>109</v>
      </c>
      <c r="C148" s="146">
        <v>1.601737</v>
      </c>
      <c r="D148" s="146">
        <v>2.4408949999999998</v>
      </c>
      <c r="E148" s="146">
        <v>2.278</v>
      </c>
      <c r="F148" s="146">
        <v>2.6059999999999999</v>
      </c>
      <c r="G148" s="146">
        <v>1.718</v>
      </c>
      <c r="H148" s="146">
        <v>1.286</v>
      </c>
      <c r="I148" s="158">
        <v>0.76700000000000002</v>
      </c>
    </row>
    <row r="149" spans="2:9" s="38" customFormat="1" ht="39.950000000000003" customHeight="1">
      <c r="B149" s="186" t="s">
        <v>52</v>
      </c>
      <c r="C149" s="146">
        <v>45.637154000000002</v>
      </c>
      <c r="D149" s="146">
        <v>53.036918</v>
      </c>
      <c r="E149" s="146">
        <v>55.908000000000001</v>
      </c>
      <c r="F149" s="146">
        <v>49.435000000000002</v>
      </c>
      <c r="G149" s="146">
        <v>49.536999999999999</v>
      </c>
      <c r="H149" s="146">
        <v>51.043999999999997</v>
      </c>
      <c r="I149" s="158">
        <v>72.495000000000005</v>
      </c>
    </row>
    <row r="150" spans="2:9" s="38" customFormat="1" ht="39.950000000000003" customHeight="1">
      <c r="B150" s="186" t="s">
        <v>112</v>
      </c>
      <c r="C150" s="146">
        <v>0</v>
      </c>
      <c r="D150" s="146">
        <v>0</v>
      </c>
      <c r="E150" s="146">
        <v>0.32700000000000001</v>
      </c>
      <c r="F150" s="146">
        <v>3.161</v>
      </c>
      <c r="G150" s="146">
        <v>16.718</v>
      </c>
      <c r="H150" s="146">
        <v>6.8010000000000002</v>
      </c>
      <c r="I150" s="158">
        <v>5.3620000000000001</v>
      </c>
    </row>
    <row r="151" spans="2:9" s="38" customFormat="1" ht="39.950000000000003" customHeight="1">
      <c r="B151" s="186" t="s">
        <v>114</v>
      </c>
      <c r="C151" s="146">
        <v>0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158">
        <v>0</v>
      </c>
    </row>
    <row r="152" spans="2:9" s="38" customFormat="1" ht="39.950000000000003" customHeight="1">
      <c r="B152" s="186" t="s">
        <v>116</v>
      </c>
      <c r="C152" s="146">
        <v>0.25597700000000001</v>
      </c>
      <c r="D152" s="146">
        <v>0.233596</v>
      </c>
      <c r="E152" s="146">
        <v>0</v>
      </c>
      <c r="F152" s="146">
        <v>0.126</v>
      </c>
      <c r="G152" s="146">
        <v>0.11899999999999999</v>
      </c>
      <c r="H152" s="146">
        <v>0.17899999999999999</v>
      </c>
      <c r="I152" s="158">
        <v>0.18</v>
      </c>
    </row>
    <row r="153" spans="2:9" s="38" customFormat="1" ht="39.950000000000003" customHeight="1">
      <c r="B153" s="186" t="s">
        <v>118</v>
      </c>
      <c r="C153" s="146">
        <v>0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158">
        <v>0</v>
      </c>
    </row>
    <row r="154" spans="2:9" s="38" customFormat="1" ht="39.950000000000003" customHeight="1">
      <c r="B154" s="186" t="s">
        <v>119</v>
      </c>
      <c r="C154" s="146">
        <v>0</v>
      </c>
      <c r="D154" s="146">
        <v>0</v>
      </c>
      <c r="E154" s="146">
        <v>0</v>
      </c>
      <c r="F154" s="146">
        <v>0</v>
      </c>
      <c r="G154" s="146">
        <v>0.218</v>
      </c>
      <c r="H154" s="146">
        <v>0.20799999999999999</v>
      </c>
      <c r="I154" s="158">
        <v>8.5000000000000006E-2</v>
      </c>
    </row>
    <row r="155" spans="2:9" s="38" customFormat="1" ht="39.950000000000003" customHeight="1">
      <c r="B155" s="127" t="s">
        <v>121</v>
      </c>
      <c r="C155" s="112">
        <v>0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158">
        <v>0</v>
      </c>
    </row>
    <row r="156" spans="2:9" s="38" customFormat="1" ht="39.950000000000003" customHeight="1">
      <c r="B156" s="186" t="s">
        <v>117</v>
      </c>
      <c r="C156" s="146">
        <v>13.382167999999993</v>
      </c>
      <c r="D156" s="146">
        <v>20.071770999999998</v>
      </c>
      <c r="E156" s="146">
        <v>23.93499999999997</v>
      </c>
      <c r="F156" s="146">
        <v>16.457000000000001</v>
      </c>
      <c r="G156" s="146">
        <v>10.52800000000002</v>
      </c>
      <c r="H156" s="146">
        <v>1.4389999999999952</v>
      </c>
      <c r="I156" s="158">
        <v>0.93100000000002114</v>
      </c>
    </row>
    <row r="157" spans="2:9" s="38" customFormat="1" ht="39.950000000000003" customHeight="1">
      <c r="B157" s="344" t="s">
        <v>124</v>
      </c>
      <c r="C157" s="354">
        <v>83.971817000000001</v>
      </c>
      <c r="D157" s="354">
        <v>54.724969999999999</v>
      </c>
      <c r="E157" s="354">
        <v>57.526000000000003</v>
      </c>
      <c r="F157" s="354">
        <v>55.366</v>
      </c>
      <c r="G157" s="354">
        <v>80.275999999999996</v>
      </c>
      <c r="H157" s="354">
        <v>68.216999999999999</v>
      </c>
      <c r="I157" s="333">
        <v>39.523000000000003</v>
      </c>
    </row>
    <row r="158" spans="2:9" s="38" customFormat="1" ht="39.950000000000003" customHeight="1">
      <c r="B158" s="186" t="s">
        <v>129</v>
      </c>
      <c r="C158" s="146">
        <v>0</v>
      </c>
      <c r="D158" s="146">
        <v>0.27507199999999998</v>
      </c>
      <c r="E158" s="146">
        <v>0.249</v>
      </c>
      <c r="F158" s="146">
        <v>0.222</v>
      </c>
      <c r="G158" s="146">
        <v>0</v>
      </c>
      <c r="H158" s="146">
        <v>0.17599999999999999</v>
      </c>
      <c r="I158" s="158">
        <v>0.46100000000000002</v>
      </c>
    </row>
    <row r="159" spans="2:9" s="38" customFormat="1" ht="39.950000000000003" customHeight="1">
      <c r="B159" s="186" t="s">
        <v>126</v>
      </c>
      <c r="C159" s="146">
        <v>0</v>
      </c>
      <c r="D159" s="146">
        <v>0</v>
      </c>
      <c r="E159" s="146">
        <v>0</v>
      </c>
      <c r="F159" s="146">
        <v>0.52400000000000002</v>
      </c>
      <c r="G159" s="146">
        <v>1.0469999999999999</v>
      </c>
      <c r="H159" s="146">
        <v>2.4830000000000001</v>
      </c>
      <c r="I159" s="158">
        <v>2.597</v>
      </c>
    </row>
    <row r="160" spans="2:9" s="38" customFormat="1" ht="39.950000000000003" customHeight="1">
      <c r="B160" s="186" t="s">
        <v>128</v>
      </c>
      <c r="C160" s="146">
        <v>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158">
        <v>0</v>
      </c>
    </row>
    <row r="161" spans="2:9" s="38" customFormat="1" ht="39.950000000000003" customHeight="1">
      <c r="B161" s="186" t="s">
        <v>130</v>
      </c>
      <c r="C161" s="146">
        <v>0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158">
        <v>0</v>
      </c>
    </row>
    <row r="162" spans="2:9" s="38" customFormat="1" ht="39.950000000000003" customHeight="1">
      <c r="B162" s="234" t="s">
        <v>205</v>
      </c>
      <c r="C162" s="146">
        <v>0.54279900000000003</v>
      </c>
      <c r="D162" s="146">
        <v>0.48729899999999998</v>
      </c>
      <c r="E162" s="146">
        <v>0</v>
      </c>
      <c r="F162" s="146">
        <v>0</v>
      </c>
      <c r="G162" s="146">
        <v>0</v>
      </c>
      <c r="H162" s="146">
        <v>0</v>
      </c>
      <c r="I162" s="158">
        <v>0</v>
      </c>
    </row>
    <row r="163" spans="2:9" s="38" customFormat="1" ht="39.950000000000003" customHeight="1">
      <c r="B163" s="127" t="s">
        <v>206</v>
      </c>
      <c r="C163" s="146">
        <v>2.5148830000000002</v>
      </c>
      <c r="D163" s="146">
        <v>0.36710300000000001</v>
      </c>
      <c r="E163" s="146">
        <v>0</v>
      </c>
      <c r="F163" s="146">
        <v>0</v>
      </c>
      <c r="G163" s="146">
        <v>0</v>
      </c>
      <c r="H163" s="146">
        <v>0</v>
      </c>
      <c r="I163" s="158">
        <v>0</v>
      </c>
    </row>
    <row r="164" spans="2:9" s="38" customFormat="1" ht="39.950000000000003" customHeight="1">
      <c r="B164" s="186" t="s">
        <v>207</v>
      </c>
      <c r="C164" s="146">
        <v>0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158">
        <v>0</v>
      </c>
    </row>
    <row r="165" spans="2:9" s="38" customFormat="1" ht="39.950000000000003" customHeight="1">
      <c r="B165" s="186" t="s">
        <v>208</v>
      </c>
      <c r="C165" s="146">
        <v>0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158">
        <v>0</v>
      </c>
    </row>
    <row r="166" spans="2:9" s="38" customFormat="1" ht="39.950000000000003" customHeight="1">
      <c r="B166" s="188" t="s">
        <v>117</v>
      </c>
      <c r="C166" s="146">
        <v>80.914135000000002</v>
      </c>
      <c r="D166" s="146">
        <v>53.595495999999997</v>
      </c>
      <c r="E166" s="146">
        <v>57.277000000000001</v>
      </c>
      <c r="F166" s="146">
        <v>54.62</v>
      </c>
      <c r="G166" s="146">
        <v>79.228999999999999</v>
      </c>
      <c r="H166" s="146">
        <v>65.557999999999993</v>
      </c>
      <c r="I166" s="158">
        <v>36.465000000000003</v>
      </c>
    </row>
    <row r="167" spans="2:9" s="38" customFormat="1" ht="39.950000000000003" customHeight="1">
      <c r="B167" s="359" t="s">
        <v>0</v>
      </c>
      <c r="C167" s="331">
        <f>+C144+C157</f>
        <v>160.11539499999998</v>
      </c>
      <c r="D167" s="331">
        <f>+D144+D157</f>
        <v>152.31044400000002</v>
      </c>
      <c r="E167" s="331">
        <v>165.20099999999999</v>
      </c>
      <c r="F167" s="331">
        <v>187.93700000000001</v>
      </c>
      <c r="G167" s="332">
        <v>156.89699999999999</v>
      </c>
      <c r="H167" s="332">
        <v>147.47800000000001</v>
      </c>
      <c r="I167" s="332">
        <v>138.14599999999999</v>
      </c>
    </row>
    <row r="168" spans="2:9" ht="35.1" customHeight="1">
      <c r="B168" s="132"/>
      <c r="C168" s="124"/>
      <c r="D168" s="131"/>
      <c r="E168" s="131"/>
      <c r="F168" s="133"/>
      <c r="G168" s="131"/>
      <c r="H168" s="131"/>
      <c r="I168" s="133"/>
    </row>
    <row r="169" spans="2:9" ht="35.1" customHeight="1">
      <c r="B169" s="469" t="s">
        <v>289</v>
      </c>
      <c r="C169" s="469"/>
      <c r="D169" s="507"/>
      <c r="E169" s="469"/>
      <c r="F169" s="469"/>
      <c r="G169" s="469"/>
      <c r="H169" s="469"/>
      <c r="I169" s="469"/>
    </row>
    <row r="170" spans="2:9" ht="35.1" customHeight="1">
      <c r="B170" s="216"/>
      <c r="C170" s="216"/>
      <c r="D170" s="216"/>
      <c r="E170" s="217"/>
      <c r="F170" s="217"/>
      <c r="G170" s="217"/>
      <c r="H170" s="217"/>
      <c r="I170" s="217"/>
    </row>
    <row r="171" spans="2:9" ht="35.1" customHeight="1">
      <c r="B171" s="38" t="s">
        <v>11</v>
      </c>
      <c r="C171" s="38"/>
      <c r="D171" s="38"/>
      <c r="E171" s="38"/>
      <c r="F171" s="38"/>
      <c r="G171" s="38"/>
      <c r="H171" s="38"/>
      <c r="I171" s="432" t="s">
        <v>69</v>
      </c>
    </row>
    <row r="172" spans="2:9" ht="35.1" customHeight="1">
      <c r="B172" s="38"/>
      <c r="C172" s="38"/>
      <c r="D172" s="38"/>
      <c r="E172" s="38"/>
      <c r="F172" s="38"/>
      <c r="G172" s="38"/>
      <c r="H172" s="38"/>
      <c r="I172" s="38"/>
    </row>
    <row r="173" spans="2:9" ht="35.1" customHeight="1">
      <c r="B173" s="468" t="s">
        <v>145</v>
      </c>
      <c r="C173" s="468"/>
      <c r="D173" s="468"/>
      <c r="E173" s="468"/>
      <c r="F173" s="468"/>
      <c r="G173" s="468"/>
      <c r="H173" s="468"/>
      <c r="I173" s="468"/>
    </row>
    <row r="174" spans="2:9" ht="35.1" customHeight="1">
      <c r="B174" s="38"/>
      <c r="C174" s="38"/>
      <c r="D174" s="38"/>
      <c r="E174" s="38"/>
      <c r="F174" s="38"/>
      <c r="G174" s="38"/>
      <c r="H174" s="38"/>
      <c r="I174" s="38"/>
    </row>
    <row r="175" spans="2:9" ht="35.1" customHeight="1">
      <c r="H175" s="117"/>
      <c r="I175" s="433" t="s">
        <v>14</v>
      </c>
    </row>
    <row r="176" spans="2:9" ht="39.950000000000003" customHeight="1">
      <c r="B176" s="334" t="s">
        <v>101</v>
      </c>
      <c r="C176" s="408" t="s">
        <v>398</v>
      </c>
      <c r="D176" s="322" t="s">
        <v>393</v>
      </c>
      <c r="E176" s="322" t="s">
        <v>329</v>
      </c>
      <c r="F176" s="322" t="s">
        <v>318</v>
      </c>
      <c r="G176" s="322" t="s">
        <v>303</v>
      </c>
      <c r="H176" s="322" t="s">
        <v>228</v>
      </c>
      <c r="I176" s="322" t="s">
        <v>153</v>
      </c>
    </row>
    <row r="177" spans="2:9" s="38" customFormat="1" ht="39.950000000000003" customHeight="1">
      <c r="B177" s="325" t="s">
        <v>102</v>
      </c>
      <c r="C177" s="354">
        <v>156.51578699999999</v>
      </c>
      <c r="D177" s="354">
        <v>171.89344199999999</v>
      </c>
      <c r="E177" s="354">
        <v>186.62200000000001</v>
      </c>
      <c r="F177" s="354">
        <v>199.58799999999999</v>
      </c>
      <c r="G177" s="353">
        <v>184.86</v>
      </c>
      <c r="H177" s="354">
        <v>71.105000000000004</v>
      </c>
      <c r="I177" s="328">
        <v>85.111999999999995</v>
      </c>
    </row>
    <row r="178" spans="2:9" s="38" customFormat="1" ht="39.950000000000003" customHeight="1">
      <c r="B178" s="186" t="s">
        <v>47</v>
      </c>
      <c r="C178" s="146">
        <v>4.2523999999999999E-2</v>
      </c>
      <c r="D178" s="146">
        <v>3.3240419999999999</v>
      </c>
      <c r="E178" s="146">
        <v>6.51</v>
      </c>
      <c r="F178" s="146">
        <v>6.8029999999999999</v>
      </c>
      <c r="G178" s="146">
        <v>9.9420000000000002</v>
      </c>
      <c r="H178" s="146">
        <v>5.5049999999999999</v>
      </c>
      <c r="I178" s="158">
        <v>8.06</v>
      </c>
    </row>
    <row r="179" spans="2:9" s="38" customFormat="1" ht="39.950000000000003" customHeight="1">
      <c r="B179" s="186" t="s">
        <v>105</v>
      </c>
      <c r="C179" s="146">
        <v>0</v>
      </c>
      <c r="D179" s="146">
        <v>0</v>
      </c>
      <c r="E179" s="146">
        <v>0.48899999999999999</v>
      </c>
      <c r="F179" s="146">
        <v>1.0369999999999999</v>
      </c>
      <c r="G179" s="146">
        <v>0.95299999999999996</v>
      </c>
      <c r="H179" s="146">
        <v>0.79</v>
      </c>
      <c r="I179" s="158">
        <v>0.98199999999999998</v>
      </c>
    </row>
    <row r="180" spans="2:9" s="38" customFormat="1" ht="39.950000000000003" customHeight="1">
      <c r="B180" s="186" t="s">
        <v>107</v>
      </c>
      <c r="C180" s="146">
        <v>34.001992000000001</v>
      </c>
      <c r="D180" s="146">
        <v>52.228648999999997</v>
      </c>
      <c r="E180" s="146">
        <v>61.146999999999998</v>
      </c>
      <c r="F180" s="146">
        <v>72.278999999999996</v>
      </c>
      <c r="G180" s="146">
        <v>79.846000000000004</v>
      </c>
      <c r="H180" s="146">
        <v>19.949000000000002</v>
      </c>
      <c r="I180" s="158">
        <v>31.138000000000002</v>
      </c>
    </row>
    <row r="181" spans="2:9" s="38" customFormat="1" ht="39.950000000000003" customHeight="1">
      <c r="B181" s="186" t="s">
        <v>109</v>
      </c>
      <c r="C181" s="146">
        <v>46.760489</v>
      </c>
      <c r="D181" s="146">
        <v>47.762022999999999</v>
      </c>
      <c r="E181" s="146">
        <v>44.575000000000003</v>
      </c>
      <c r="F181" s="146">
        <v>53.704000000000001</v>
      </c>
      <c r="G181" s="146">
        <v>65.781000000000006</v>
      </c>
      <c r="H181" s="146">
        <v>29.279</v>
      </c>
      <c r="I181" s="158">
        <v>32.112000000000002</v>
      </c>
    </row>
    <row r="182" spans="2:9" s="38" customFormat="1" ht="39.950000000000003" customHeight="1">
      <c r="B182" s="186" t="s">
        <v>52</v>
      </c>
      <c r="C182" s="146">
        <v>0</v>
      </c>
      <c r="D182" s="146">
        <v>0</v>
      </c>
      <c r="E182" s="146">
        <v>0</v>
      </c>
      <c r="F182" s="146">
        <v>0</v>
      </c>
      <c r="G182" s="146">
        <v>0</v>
      </c>
      <c r="H182" s="146">
        <v>0</v>
      </c>
      <c r="I182" s="158">
        <v>0</v>
      </c>
    </row>
    <row r="183" spans="2:9" s="38" customFormat="1" ht="39.950000000000003" customHeight="1">
      <c r="B183" s="186" t="s">
        <v>112</v>
      </c>
      <c r="C183" s="146">
        <v>0</v>
      </c>
      <c r="D183" s="146">
        <v>0</v>
      </c>
      <c r="E183" s="146">
        <v>0</v>
      </c>
      <c r="F183" s="146">
        <v>0.25700000000000001</v>
      </c>
      <c r="G183" s="146">
        <v>0.15</v>
      </c>
      <c r="H183" s="146">
        <v>0.04</v>
      </c>
      <c r="I183" s="158">
        <v>9.5000000000000001E-2</v>
      </c>
    </row>
    <row r="184" spans="2:9" s="38" customFormat="1" ht="39.950000000000003" customHeight="1">
      <c r="B184" s="186" t="s">
        <v>114</v>
      </c>
      <c r="C184" s="146">
        <v>0</v>
      </c>
      <c r="D184" s="146">
        <v>0</v>
      </c>
      <c r="E184" s="146">
        <v>0.35099999999999998</v>
      </c>
      <c r="F184" s="146">
        <v>0.71</v>
      </c>
      <c r="G184" s="146">
        <v>0.44600000000000001</v>
      </c>
      <c r="H184" s="146">
        <v>0</v>
      </c>
      <c r="I184" s="158">
        <v>0</v>
      </c>
    </row>
    <row r="185" spans="2:9" s="38" customFormat="1" ht="39.950000000000003" customHeight="1">
      <c r="B185" s="186" t="s">
        <v>116</v>
      </c>
      <c r="C185" s="146">
        <v>0</v>
      </c>
      <c r="D185" s="146">
        <v>0</v>
      </c>
      <c r="E185" s="146">
        <v>0</v>
      </c>
      <c r="F185" s="146">
        <v>0</v>
      </c>
      <c r="G185" s="146">
        <v>0</v>
      </c>
      <c r="H185" s="146">
        <v>0</v>
      </c>
      <c r="I185" s="158">
        <v>0</v>
      </c>
    </row>
    <row r="186" spans="2:9" s="38" customFormat="1" ht="39.950000000000003" customHeight="1">
      <c r="B186" s="186" t="s">
        <v>118</v>
      </c>
      <c r="C186" s="146">
        <v>0</v>
      </c>
      <c r="D186" s="146">
        <v>0</v>
      </c>
      <c r="E186" s="146">
        <v>0</v>
      </c>
      <c r="F186" s="146">
        <v>0</v>
      </c>
      <c r="G186" s="146">
        <v>0</v>
      </c>
      <c r="H186" s="146">
        <v>0</v>
      </c>
      <c r="I186" s="158">
        <v>0</v>
      </c>
    </row>
    <row r="187" spans="2:9" s="38" customFormat="1" ht="39.950000000000003" customHeight="1">
      <c r="B187" s="186" t="s">
        <v>119</v>
      </c>
      <c r="C187" s="146">
        <v>0</v>
      </c>
      <c r="D187" s="146">
        <v>0</v>
      </c>
      <c r="E187" s="146">
        <v>0</v>
      </c>
      <c r="F187" s="146">
        <v>0</v>
      </c>
      <c r="G187" s="146">
        <v>0</v>
      </c>
      <c r="H187" s="146">
        <v>0</v>
      </c>
      <c r="I187" s="158">
        <v>0</v>
      </c>
    </row>
    <row r="188" spans="2:9" s="38" customFormat="1" ht="39.950000000000003" customHeight="1">
      <c r="B188" s="127" t="s">
        <v>121</v>
      </c>
      <c r="C188" s="146">
        <v>0</v>
      </c>
      <c r="D188" s="146">
        <v>0</v>
      </c>
      <c r="E188" s="146">
        <v>0</v>
      </c>
      <c r="F188" s="146">
        <v>0</v>
      </c>
      <c r="G188" s="146">
        <v>0.1</v>
      </c>
      <c r="H188" s="146">
        <v>0</v>
      </c>
      <c r="I188" s="158">
        <v>0</v>
      </c>
    </row>
    <row r="189" spans="2:9" s="38" customFormat="1" ht="39.950000000000003" customHeight="1">
      <c r="B189" s="186" t="s">
        <v>117</v>
      </c>
      <c r="C189" s="146">
        <v>75.710781999999995</v>
      </c>
      <c r="D189" s="146">
        <v>68.578727999999998</v>
      </c>
      <c r="E189" s="146">
        <v>73.550000000000026</v>
      </c>
      <c r="F189" s="146">
        <v>64.798000000000002</v>
      </c>
      <c r="G189" s="146">
        <v>27.641999999999992</v>
      </c>
      <c r="H189" s="146">
        <v>15.542000000000005</v>
      </c>
      <c r="I189" s="158">
        <v>12.724999999999985</v>
      </c>
    </row>
    <row r="190" spans="2:9" s="38" customFormat="1" ht="39.950000000000003" customHeight="1">
      <c r="B190" s="344" t="s">
        <v>124</v>
      </c>
      <c r="C190" s="354">
        <v>4.0710550000000003</v>
      </c>
      <c r="D190" s="354">
        <v>2.4136829999999998</v>
      </c>
      <c r="E190" s="354">
        <v>9.1240000000000006</v>
      </c>
      <c r="F190" s="354">
        <v>26.856999999999999</v>
      </c>
      <c r="G190" s="354">
        <v>37.557000000000002</v>
      </c>
      <c r="H190" s="354">
        <v>24.649000000000001</v>
      </c>
      <c r="I190" s="333">
        <v>22.902999999999999</v>
      </c>
    </row>
    <row r="191" spans="2:9" s="38" customFormat="1" ht="39.950000000000003" customHeight="1">
      <c r="B191" s="186" t="s">
        <v>129</v>
      </c>
      <c r="C191" s="146">
        <v>0</v>
      </c>
      <c r="D191" s="146">
        <v>0</v>
      </c>
      <c r="E191" s="146">
        <v>0</v>
      </c>
      <c r="F191" s="146">
        <v>0</v>
      </c>
      <c r="G191" s="146">
        <v>0</v>
      </c>
      <c r="H191" s="146">
        <v>0</v>
      </c>
      <c r="I191" s="158">
        <v>0</v>
      </c>
    </row>
    <row r="192" spans="2:9" s="38" customFormat="1" ht="39.950000000000003" customHeight="1">
      <c r="B192" s="186" t="s">
        <v>126</v>
      </c>
      <c r="C192" s="146">
        <v>0</v>
      </c>
      <c r="D192" s="146">
        <v>0</v>
      </c>
      <c r="E192" s="146">
        <v>0</v>
      </c>
      <c r="F192" s="146">
        <v>0</v>
      </c>
      <c r="G192" s="146">
        <v>0</v>
      </c>
      <c r="H192" s="146">
        <v>0</v>
      </c>
      <c r="I192" s="158">
        <v>0</v>
      </c>
    </row>
    <row r="193" spans="2:9" s="38" customFormat="1" ht="39.950000000000003" customHeight="1">
      <c r="B193" s="186" t="s">
        <v>128</v>
      </c>
      <c r="C193" s="146">
        <v>0</v>
      </c>
      <c r="D193" s="146">
        <v>0</v>
      </c>
      <c r="E193" s="146">
        <v>0</v>
      </c>
      <c r="F193" s="146">
        <v>0</v>
      </c>
      <c r="G193" s="146">
        <v>0</v>
      </c>
      <c r="H193" s="146">
        <v>0</v>
      </c>
      <c r="I193" s="158">
        <v>0</v>
      </c>
    </row>
    <row r="194" spans="2:9" s="38" customFormat="1" ht="39.950000000000003" customHeight="1">
      <c r="B194" s="186" t="s">
        <v>130</v>
      </c>
      <c r="C194" s="146">
        <v>0</v>
      </c>
      <c r="D194" s="146">
        <v>0</v>
      </c>
      <c r="E194" s="146">
        <v>0</v>
      </c>
      <c r="F194" s="146">
        <v>0</v>
      </c>
      <c r="G194" s="146">
        <v>0</v>
      </c>
      <c r="H194" s="146">
        <v>0</v>
      </c>
      <c r="I194" s="158">
        <v>0</v>
      </c>
    </row>
    <row r="195" spans="2:9" s="38" customFormat="1" ht="39.950000000000003" customHeight="1">
      <c r="B195" s="234" t="s">
        <v>205</v>
      </c>
      <c r="C195" s="146">
        <v>0</v>
      </c>
      <c r="D195" s="146">
        <v>0</v>
      </c>
      <c r="E195" s="146">
        <v>0</v>
      </c>
      <c r="F195" s="146">
        <v>0</v>
      </c>
      <c r="G195" s="146">
        <v>0</v>
      </c>
      <c r="H195" s="146">
        <v>0</v>
      </c>
      <c r="I195" s="158">
        <v>0</v>
      </c>
    </row>
    <row r="196" spans="2:9" s="38" customFormat="1" ht="39.950000000000003" customHeight="1">
      <c r="B196" s="127" t="s">
        <v>206</v>
      </c>
      <c r="C196" s="146">
        <v>0.17846600000000001</v>
      </c>
      <c r="D196" s="146">
        <v>0</v>
      </c>
      <c r="E196" s="146">
        <v>0.56599999999999995</v>
      </c>
      <c r="F196" s="146">
        <v>0</v>
      </c>
      <c r="G196" s="146">
        <v>0</v>
      </c>
      <c r="H196" s="146">
        <v>0</v>
      </c>
      <c r="I196" s="158">
        <v>0.27900000000000003</v>
      </c>
    </row>
    <row r="197" spans="2:9" s="38" customFormat="1" ht="39.950000000000003" customHeight="1">
      <c r="B197" s="186" t="s">
        <v>207</v>
      </c>
      <c r="C197" s="146">
        <v>0</v>
      </c>
      <c r="D197" s="146">
        <v>0</v>
      </c>
      <c r="E197" s="146">
        <v>0</v>
      </c>
      <c r="F197" s="146">
        <v>3.0049999999999999</v>
      </c>
      <c r="G197" s="146">
        <v>4.4029999999999996</v>
      </c>
      <c r="H197" s="146">
        <v>6.5629999999999997</v>
      </c>
      <c r="I197" s="158">
        <v>7.415</v>
      </c>
    </row>
    <row r="198" spans="2:9" s="38" customFormat="1" ht="39.950000000000003" customHeight="1">
      <c r="B198" s="186" t="s">
        <v>208</v>
      </c>
      <c r="C198" s="146">
        <v>0</v>
      </c>
      <c r="D198" s="146">
        <v>0</v>
      </c>
      <c r="E198" s="146">
        <v>0</v>
      </c>
      <c r="F198" s="146">
        <v>3.5999999999999997E-2</v>
      </c>
      <c r="G198" s="146">
        <v>3.3000000000000002E-2</v>
      </c>
      <c r="H198" s="146">
        <v>2.9000000000000001E-2</v>
      </c>
      <c r="I198" s="158">
        <v>0</v>
      </c>
    </row>
    <row r="199" spans="2:9" s="38" customFormat="1" ht="39.950000000000003" customHeight="1">
      <c r="B199" s="188" t="s">
        <v>117</v>
      </c>
      <c r="C199" s="146">
        <v>3.8925890000000001</v>
      </c>
      <c r="D199" s="146">
        <v>2.4140000000000001</v>
      </c>
      <c r="E199" s="146">
        <v>8.5579999999999998</v>
      </c>
      <c r="F199" s="146">
        <v>23.815999999999999</v>
      </c>
      <c r="G199" s="146">
        <v>33.121000000000002</v>
      </c>
      <c r="H199" s="146">
        <v>18.057000000000002</v>
      </c>
      <c r="I199" s="158">
        <v>15.209</v>
      </c>
    </row>
    <row r="200" spans="2:9" s="38" customFormat="1" ht="39.950000000000003" customHeight="1">
      <c r="B200" s="330" t="s">
        <v>0</v>
      </c>
      <c r="C200" s="331">
        <f>+C177+C190</f>
        <v>160.58684199999999</v>
      </c>
      <c r="D200" s="331">
        <f>+D177+D190</f>
        <v>174.30712499999998</v>
      </c>
      <c r="E200" s="331">
        <v>195.74600000000001</v>
      </c>
      <c r="F200" s="331">
        <v>222.417</v>
      </c>
      <c r="G200" s="332">
        <v>95.754000000000005</v>
      </c>
      <c r="H200" s="332">
        <v>108.015</v>
      </c>
      <c r="I200" s="332">
        <v>72.248999999999995</v>
      </c>
    </row>
    <row r="202" spans="2:9" ht="35.1" customHeight="1">
      <c r="B202" s="469" t="s">
        <v>290</v>
      </c>
      <c r="C202" s="469"/>
      <c r="D202" s="507"/>
      <c r="E202" s="469"/>
      <c r="F202" s="469"/>
      <c r="G202" s="469"/>
      <c r="H202" s="469"/>
      <c r="I202" s="469"/>
    </row>
    <row r="203" spans="2:9" ht="35.1" customHeight="1">
      <c r="B203" s="216"/>
      <c r="C203" s="216"/>
      <c r="D203" s="216"/>
      <c r="E203" s="217"/>
      <c r="F203" s="217"/>
      <c r="G203" s="217"/>
      <c r="H203" s="217"/>
      <c r="I203" s="217"/>
    </row>
    <row r="204" spans="2:9" ht="35.1" customHeight="1">
      <c r="B204" s="38" t="s">
        <v>11</v>
      </c>
      <c r="C204" s="38"/>
      <c r="D204" s="38"/>
      <c r="E204" s="38"/>
      <c r="F204" s="38"/>
      <c r="G204" s="38"/>
      <c r="H204" s="38"/>
      <c r="I204" s="432" t="s">
        <v>53</v>
      </c>
    </row>
    <row r="205" spans="2:9" ht="35.1" customHeight="1">
      <c r="B205" s="38"/>
      <c r="C205" s="38"/>
      <c r="D205" s="38"/>
      <c r="E205" s="38"/>
      <c r="F205" s="38"/>
      <c r="G205" s="38"/>
      <c r="H205" s="38"/>
      <c r="I205" s="38"/>
    </row>
    <row r="206" spans="2:9" ht="35.1" customHeight="1">
      <c r="B206" s="468" t="s">
        <v>145</v>
      </c>
      <c r="C206" s="468"/>
      <c r="D206" s="468"/>
      <c r="E206" s="468"/>
      <c r="F206" s="468"/>
      <c r="G206" s="468"/>
      <c r="H206" s="468"/>
      <c r="I206" s="468"/>
    </row>
    <row r="207" spans="2:9" ht="35.1" customHeight="1">
      <c r="B207" s="38"/>
      <c r="C207" s="38"/>
      <c r="D207" s="38"/>
      <c r="E207" s="38"/>
      <c r="F207" s="38"/>
      <c r="G207" s="38"/>
      <c r="H207" s="38"/>
      <c r="I207" s="38"/>
    </row>
    <row r="208" spans="2:9" ht="35.1" customHeight="1">
      <c r="B208" s="117"/>
      <c r="C208" s="117"/>
      <c r="D208" s="117"/>
      <c r="E208" s="117"/>
      <c r="F208" s="117"/>
      <c r="G208" s="117"/>
      <c r="H208" s="117"/>
      <c r="I208" s="433" t="s">
        <v>14</v>
      </c>
    </row>
    <row r="209" spans="2:9" ht="39.950000000000003" customHeight="1">
      <c r="B209" s="334" t="s">
        <v>101</v>
      </c>
      <c r="C209" s="408" t="s">
        <v>398</v>
      </c>
      <c r="D209" s="322" t="s">
        <v>393</v>
      </c>
      <c r="E209" s="322" t="s">
        <v>329</v>
      </c>
      <c r="F209" s="322" t="s">
        <v>318</v>
      </c>
      <c r="G209" s="322" t="s">
        <v>303</v>
      </c>
      <c r="H209" s="322" t="s">
        <v>228</v>
      </c>
      <c r="I209" s="322" t="s">
        <v>153</v>
      </c>
    </row>
    <row r="210" spans="2:9" s="38" customFormat="1" ht="39.950000000000003" customHeight="1">
      <c r="B210" s="325" t="s">
        <v>102</v>
      </c>
      <c r="C210" s="354">
        <v>115.22190000000001</v>
      </c>
      <c r="D210" s="354">
        <v>76.425423000000009</v>
      </c>
      <c r="E210" s="354">
        <v>28.957999999999998</v>
      </c>
      <c r="F210" s="354">
        <v>22.460999999999999</v>
      </c>
      <c r="G210" s="353">
        <v>15.480000000000004</v>
      </c>
      <c r="H210" s="354">
        <v>6.4399999999999995</v>
      </c>
      <c r="I210" s="328">
        <v>6.4899999999999993</v>
      </c>
    </row>
    <row r="211" spans="2:9" s="38" customFormat="1" ht="39.950000000000003" customHeight="1">
      <c r="B211" s="186" t="s">
        <v>47</v>
      </c>
      <c r="C211" s="146">
        <v>2.2642340000000001</v>
      </c>
      <c r="D211" s="146">
        <v>2.2014520000000002</v>
      </c>
      <c r="E211" s="146">
        <v>0.53800000000000003</v>
      </c>
      <c r="F211" s="146">
        <v>0</v>
      </c>
      <c r="G211" s="146">
        <v>1.8120000000000001</v>
      </c>
      <c r="H211" s="146">
        <v>0</v>
      </c>
      <c r="I211" s="158">
        <v>1.206</v>
      </c>
    </row>
    <row r="212" spans="2:9" s="38" customFormat="1" ht="39.950000000000003" customHeight="1">
      <c r="B212" s="186" t="s">
        <v>105</v>
      </c>
      <c r="C212" s="146">
        <v>3.6427000000000001E-2</v>
      </c>
      <c r="D212" s="146">
        <v>0</v>
      </c>
      <c r="E212" s="146">
        <v>0</v>
      </c>
      <c r="F212" s="146">
        <v>0.27400000000000002</v>
      </c>
      <c r="G212" s="146">
        <v>1.4570000000000001</v>
      </c>
      <c r="H212" s="146">
        <v>0</v>
      </c>
      <c r="I212" s="158">
        <v>0.06</v>
      </c>
    </row>
    <row r="213" spans="2:9" s="38" customFormat="1" ht="39.950000000000003" customHeight="1">
      <c r="B213" s="186" t="s">
        <v>107</v>
      </c>
      <c r="C213" s="146">
        <v>20.721126000000002</v>
      </c>
      <c r="D213" s="146">
        <v>11.699405</v>
      </c>
      <c r="E213" s="146">
        <v>11.073</v>
      </c>
      <c r="F213" s="146">
        <v>12.144</v>
      </c>
      <c r="G213" s="146">
        <v>4.3630000000000004</v>
      </c>
      <c r="H213" s="146">
        <v>3.9430000000000001</v>
      </c>
      <c r="I213" s="158">
        <v>3.7789999999999999</v>
      </c>
    </row>
    <row r="214" spans="2:9" s="38" customFormat="1" ht="39.950000000000003" customHeight="1">
      <c r="B214" s="186" t="s">
        <v>109</v>
      </c>
      <c r="C214" s="146">
        <v>58.181291000000002</v>
      </c>
      <c r="D214" s="146">
        <v>40.454183</v>
      </c>
      <c r="E214" s="146">
        <v>17.347000000000001</v>
      </c>
      <c r="F214" s="146">
        <v>9.8670000000000009</v>
      </c>
      <c r="G214" s="146">
        <v>7.7709999999999999</v>
      </c>
      <c r="H214" s="146">
        <v>2.4790000000000001</v>
      </c>
      <c r="I214" s="158">
        <v>0.28100000000000003</v>
      </c>
    </row>
    <row r="215" spans="2:9" s="38" customFormat="1" ht="39.950000000000003" customHeight="1">
      <c r="B215" s="186" t="s">
        <v>52</v>
      </c>
      <c r="C215" s="146">
        <v>0</v>
      </c>
      <c r="D215" s="146">
        <v>0</v>
      </c>
      <c r="E215" s="146">
        <v>0</v>
      </c>
      <c r="F215" s="146">
        <v>0</v>
      </c>
      <c r="G215" s="146">
        <v>0</v>
      </c>
      <c r="H215" s="146">
        <v>0</v>
      </c>
      <c r="I215" s="158">
        <v>0.435</v>
      </c>
    </row>
    <row r="216" spans="2:9" s="38" customFormat="1" ht="39.950000000000003" customHeight="1">
      <c r="B216" s="186" t="s">
        <v>112</v>
      </c>
      <c r="C216" s="146">
        <v>0</v>
      </c>
      <c r="D216" s="146">
        <v>0</v>
      </c>
      <c r="E216" s="146">
        <v>0</v>
      </c>
      <c r="F216" s="146">
        <v>0</v>
      </c>
      <c r="G216" s="146">
        <v>0</v>
      </c>
      <c r="H216" s="146">
        <v>0</v>
      </c>
      <c r="I216" s="158">
        <v>0</v>
      </c>
    </row>
    <row r="217" spans="2:9" s="38" customFormat="1" ht="39.950000000000003" customHeight="1">
      <c r="B217" s="186" t="s">
        <v>114</v>
      </c>
      <c r="C217" s="146">
        <v>0</v>
      </c>
      <c r="D217" s="146">
        <v>0</v>
      </c>
      <c r="E217" s="146">
        <v>0</v>
      </c>
      <c r="F217" s="146">
        <v>0.17699999999999999</v>
      </c>
      <c r="G217" s="146">
        <v>7.5999999999999998E-2</v>
      </c>
      <c r="H217" s="146">
        <v>0</v>
      </c>
      <c r="I217" s="158">
        <v>0.11</v>
      </c>
    </row>
    <row r="218" spans="2:9" s="38" customFormat="1" ht="39.950000000000003" customHeight="1">
      <c r="B218" s="186" t="s">
        <v>116</v>
      </c>
      <c r="C218" s="146">
        <v>0</v>
      </c>
      <c r="D218" s="146">
        <v>0</v>
      </c>
      <c r="E218" s="146">
        <v>0</v>
      </c>
      <c r="F218" s="146">
        <v>0</v>
      </c>
      <c r="G218" s="146">
        <v>0</v>
      </c>
      <c r="H218" s="146">
        <v>0</v>
      </c>
      <c r="I218" s="158">
        <v>0</v>
      </c>
    </row>
    <row r="219" spans="2:9" s="38" customFormat="1" ht="39.950000000000003" customHeight="1">
      <c r="B219" s="186" t="s">
        <v>118</v>
      </c>
      <c r="C219" s="146">
        <v>0</v>
      </c>
      <c r="D219" s="146">
        <v>0</v>
      </c>
      <c r="E219" s="146">
        <v>0</v>
      </c>
      <c r="F219" s="146">
        <v>0</v>
      </c>
      <c r="G219" s="146">
        <v>0</v>
      </c>
      <c r="H219" s="146">
        <v>0</v>
      </c>
      <c r="I219" s="158">
        <v>0</v>
      </c>
    </row>
    <row r="220" spans="2:9" s="38" customFormat="1" ht="39.950000000000003" customHeight="1">
      <c r="B220" s="186" t="s">
        <v>119</v>
      </c>
      <c r="C220" s="146">
        <v>0</v>
      </c>
      <c r="D220" s="146">
        <v>0</v>
      </c>
      <c r="E220" s="146">
        <v>0</v>
      </c>
      <c r="F220" s="146">
        <v>0</v>
      </c>
      <c r="G220" s="146">
        <v>0</v>
      </c>
      <c r="H220" s="146">
        <v>0</v>
      </c>
      <c r="I220" s="158">
        <v>0</v>
      </c>
    </row>
    <row r="221" spans="2:9" s="38" customFormat="1" ht="39.950000000000003" customHeight="1">
      <c r="B221" s="127" t="s">
        <v>121</v>
      </c>
      <c r="C221" s="146">
        <v>0</v>
      </c>
      <c r="D221" s="146">
        <v>0</v>
      </c>
      <c r="E221" s="146">
        <v>0</v>
      </c>
      <c r="F221" s="146">
        <v>0</v>
      </c>
      <c r="G221" s="146">
        <v>0</v>
      </c>
      <c r="H221" s="146">
        <v>0</v>
      </c>
      <c r="I221" s="158">
        <v>0</v>
      </c>
    </row>
    <row r="222" spans="2:9" s="38" customFormat="1" ht="39.950000000000003" customHeight="1">
      <c r="B222" s="186" t="s">
        <v>117</v>
      </c>
      <c r="C222" s="146">
        <v>34.018822</v>
      </c>
      <c r="D222" s="146">
        <v>22.070383000000007</v>
      </c>
      <c r="E222" s="146">
        <v>-3.5527136788005009E-15</v>
      </c>
      <c r="F222" s="146">
        <v>1E-3</v>
      </c>
      <c r="G222" s="146">
        <v>1.000000000003512E-3</v>
      </c>
      <c r="H222" s="146">
        <v>1.799999999999935E-2</v>
      </c>
      <c r="I222" s="158">
        <v>0.61899999999999922</v>
      </c>
    </row>
    <row r="223" spans="2:9" s="38" customFormat="1" ht="39.950000000000003" customHeight="1">
      <c r="B223" s="344" t="s">
        <v>124</v>
      </c>
      <c r="C223" s="354">
        <v>80.273792</v>
      </c>
      <c r="D223" s="354">
        <v>11.468804</v>
      </c>
      <c r="E223" s="354">
        <v>26.783000000000001</v>
      </c>
      <c r="F223" s="354">
        <v>24.94</v>
      </c>
      <c r="G223" s="354">
        <v>32.015999999999998</v>
      </c>
      <c r="H223" s="354">
        <v>1.968</v>
      </c>
      <c r="I223" s="333">
        <v>3.0659999999999998</v>
      </c>
    </row>
    <row r="224" spans="2:9" s="38" customFormat="1" ht="39.950000000000003" customHeight="1">
      <c r="B224" s="186" t="s">
        <v>129</v>
      </c>
      <c r="C224" s="146">
        <v>0</v>
      </c>
      <c r="D224" s="146">
        <v>0</v>
      </c>
      <c r="E224" s="146">
        <v>0</v>
      </c>
      <c r="F224" s="146">
        <v>0</v>
      </c>
      <c r="G224" s="146">
        <v>0</v>
      </c>
      <c r="H224" s="146">
        <v>0</v>
      </c>
      <c r="I224" s="158">
        <v>0</v>
      </c>
    </row>
    <row r="225" spans="2:9" s="38" customFormat="1" ht="39.950000000000003" customHeight="1">
      <c r="B225" s="186" t="s">
        <v>126</v>
      </c>
      <c r="C225" s="146">
        <v>0</v>
      </c>
      <c r="D225" s="146">
        <v>0</v>
      </c>
      <c r="E225" s="146">
        <v>0</v>
      </c>
      <c r="F225" s="146">
        <v>0</v>
      </c>
      <c r="G225" s="146">
        <v>0</v>
      </c>
      <c r="H225" s="146">
        <v>0</v>
      </c>
      <c r="I225" s="158">
        <v>0</v>
      </c>
    </row>
    <row r="226" spans="2:9" s="38" customFormat="1" ht="39.950000000000003" customHeight="1">
      <c r="B226" s="186" t="s">
        <v>128</v>
      </c>
      <c r="C226" s="146">
        <v>0</v>
      </c>
      <c r="D226" s="146">
        <v>0</v>
      </c>
      <c r="E226" s="146">
        <v>0</v>
      </c>
      <c r="F226" s="146">
        <v>0</v>
      </c>
      <c r="G226" s="146">
        <v>0</v>
      </c>
      <c r="H226" s="146">
        <v>0</v>
      </c>
      <c r="I226" s="158">
        <v>0</v>
      </c>
    </row>
    <row r="227" spans="2:9" s="38" customFormat="1" ht="39.950000000000003" customHeight="1">
      <c r="B227" s="186" t="s">
        <v>130</v>
      </c>
      <c r="C227" s="146">
        <v>0</v>
      </c>
      <c r="D227" s="146">
        <v>0</v>
      </c>
      <c r="E227" s="146">
        <v>0</v>
      </c>
      <c r="F227" s="146">
        <v>0</v>
      </c>
      <c r="G227" s="146">
        <v>0</v>
      </c>
      <c r="H227" s="146">
        <v>0</v>
      </c>
      <c r="I227" s="158">
        <v>0</v>
      </c>
    </row>
    <row r="228" spans="2:9" s="38" customFormat="1" ht="39.950000000000003" customHeight="1">
      <c r="B228" s="234" t="s">
        <v>205</v>
      </c>
      <c r="C228" s="146">
        <v>80.273792</v>
      </c>
      <c r="D228" s="146">
        <v>10.715007</v>
      </c>
      <c r="E228" s="146">
        <v>7.1829999999999998</v>
      </c>
      <c r="F228" s="146">
        <v>0</v>
      </c>
      <c r="G228" s="146">
        <v>0</v>
      </c>
      <c r="H228" s="146">
        <v>0</v>
      </c>
      <c r="I228" s="158">
        <v>0</v>
      </c>
    </row>
    <row r="229" spans="2:9" s="38" customFormat="1" ht="39.950000000000003" customHeight="1">
      <c r="B229" s="127" t="s">
        <v>206</v>
      </c>
      <c r="C229" s="146">
        <v>0</v>
      </c>
      <c r="D229" s="146">
        <v>0</v>
      </c>
      <c r="E229" s="146">
        <v>0.253</v>
      </c>
      <c r="F229" s="146">
        <v>4.3449999999999998</v>
      </c>
      <c r="G229" s="146">
        <v>2</v>
      </c>
      <c r="H229" s="146">
        <v>1.75</v>
      </c>
      <c r="I229" s="158">
        <v>2.7160000000000002</v>
      </c>
    </row>
    <row r="230" spans="2:9" s="38" customFormat="1" ht="39.950000000000003" customHeight="1">
      <c r="B230" s="186" t="s">
        <v>207</v>
      </c>
      <c r="C230" s="146">
        <v>0</v>
      </c>
      <c r="D230" s="146">
        <v>0</v>
      </c>
      <c r="E230" s="146">
        <v>0</v>
      </c>
      <c r="F230" s="146">
        <v>0.36499999999999999</v>
      </c>
      <c r="G230" s="146">
        <v>1.5880000000000001</v>
      </c>
      <c r="H230" s="146">
        <v>2.8000000000000001E-2</v>
      </c>
      <c r="I230" s="158">
        <v>2.5000000000000001E-2</v>
      </c>
    </row>
    <row r="231" spans="2:9" s="38" customFormat="1" ht="39.950000000000003" customHeight="1">
      <c r="B231" s="186" t="s">
        <v>208</v>
      </c>
      <c r="C231" s="146">
        <v>0</v>
      </c>
      <c r="D231" s="146">
        <v>0</v>
      </c>
      <c r="E231" s="146">
        <v>0</v>
      </c>
      <c r="F231" s="146">
        <v>0</v>
      </c>
      <c r="G231" s="146">
        <v>0</v>
      </c>
      <c r="H231" s="146">
        <v>0</v>
      </c>
      <c r="I231" s="158">
        <v>0</v>
      </c>
    </row>
    <row r="232" spans="2:9" s="38" customFormat="1" ht="39.950000000000003" customHeight="1">
      <c r="B232" s="188" t="s">
        <v>117</v>
      </c>
      <c r="C232" s="146">
        <v>0</v>
      </c>
      <c r="D232" s="146">
        <v>0.75379700000000049</v>
      </c>
      <c r="E232" s="146">
        <v>19.347000000000001</v>
      </c>
      <c r="F232" s="146">
        <v>20.230000000000004</v>
      </c>
      <c r="G232" s="146">
        <v>28.427999999999997</v>
      </c>
      <c r="H232" s="146">
        <v>0.18999999999999997</v>
      </c>
      <c r="I232" s="158">
        <v>0.32499999999999962</v>
      </c>
    </row>
    <row r="233" spans="2:9" s="38" customFormat="1" ht="39.950000000000003" customHeight="1">
      <c r="B233" s="330" t="s">
        <v>0</v>
      </c>
      <c r="C233" s="332">
        <f>+C210+C223</f>
        <v>195.49569200000002</v>
      </c>
      <c r="D233" s="331">
        <f>+D210+D223</f>
        <v>87.894227000000015</v>
      </c>
      <c r="E233" s="331">
        <v>55.741</v>
      </c>
      <c r="F233" s="331">
        <v>47.401000000000003</v>
      </c>
      <c r="G233" s="331">
        <v>47.496000000000002</v>
      </c>
      <c r="H233" s="332">
        <v>8.4079999999999995</v>
      </c>
      <c r="I233" s="332">
        <v>9.5559999999999992</v>
      </c>
    </row>
    <row r="234" spans="2:9" ht="18">
      <c r="B234" s="117"/>
      <c r="C234" s="117"/>
      <c r="D234" s="117"/>
      <c r="E234" s="117"/>
      <c r="F234" s="117"/>
      <c r="G234" s="117"/>
      <c r="H234" s="117"/>
      <c r="I234" s="117"/>
    </row>
    <row r="236" spans="2:9" ht="30" customHeight="1">
      <c r="B236" s="482"/>
      <c r="C236" s="482"/>
      <c r="D236" s="543"/>
      <c r="E236" s="543"/>
      <c r="F236" s="543"/>
      <c r="G236" s="543"/>
      <c r="H236" s="543"/>
    </row>
    <row r="237" spans="2:9" ht="30" customHeight="1">
      <c r="B237" s="23"/>
      <c r="C237" s="386"/>
      <c r="D237" s="23"/>
      <c r="E237" s="23"/>
      <c r="F237" s="23"/>
      <c r="G237" s="23"/>
      <c r="H237" s="23"/>
    </row>
    <row r="238" spans="2:9" ht="30" customHeight="1"/>
    <row r="239" spans="2:9" ht="30" customHeight="1"/>
    <row r="240" spans="2:9" ht="30" customHeight="1"/>
    <row r="241" spans="2:8" ht="30" customHeight="1">
      <c r="B241" s="461"/>
      <c r="C241" s="461"/>
      <c r="D241" s="461"/>
      <c r="E241" s="461"/>
      <c r="F241" s="461"/>
      <c r="G241" s="461"/>
      <c r="H241" s="461"/>
    </row>
    <row r="242" spans="2:8" ht="30" customHeight="1"/>
    <row r="243" spans="2:8" ht="30" customHeight="1">
      <c r="G243" s="544"/>
      <c r="H243" s="544"/>
    </row>
    <row r="244" spans="2:8" ht="30" customHeight="1">
      <c r="B244" s="19"/>
      <c r="C244" s="19"/>
      <c r="D244" s="19"/>
      <c r="E244" s="19"/>
      <c r="F244" s="19"/>
      <c r="G244" s="87"/>
      <c r="H244" s="87"/>
    </row>
    <row r="245" spans="2:8" ht="30" customHeight="1">
      <c r="B245" s="44"/>
      <c r="C245" s="44"/>
      <c r="D245" s="44"/>
      <c r="E245" s="19"/>
      <c r="F245" s="44"/>
      <c r="G245" s="44"/>
      <c r="H245" s="44"/>
    </row>
    <row r="246" spans="2:8" ht="30" customHeight="1">
      <c r="B246" s="19"/>
      <c r="C246" s="19"/>
      <c r="D246" s="12"/>
      <c r="E246" s="12"/>
      <c r="F246" s="12"/>
      <c r="G246" s="12"/>
      <c r="H246" s="12"/>
    </row>
    <row r="247" spans="2:8" ht="30" customHeight="1">
      <c r="B247" s="19"/>
      <c r="C247" s="19"/>
      <c r="D247" s="12"/>
      <c r="E247" s="12"/>
      <c r="F247" s="12"/>
      <c r="G247" s="12"/>
      <c r="H247" s="109"/>
    </row>
    <row r="248" spans="2:8" ht="30" customHeight="1">
      <c r="B248" s="19"/>
      <c r="C248" s="19"/>
      <c r="D248" s="13"/>
      <c r="E248" s="12"/>
      <c r="F248" s="13"/>
      <c r="G248" s="12"/>
      <c r="H248" s="109"/>
    </row>
    <row r="249" spans="2:8" ht="30" customHeight="1">
      <c r="B249" s="19"/>
      <c r="C249" s="19"/>
      <c r="D249" s="13"/>
      <c r="E249" s="13"/>
      <c r="F249" s="13"/>
      <c r="G249" s="12"/>
      <c r="H249" s="12"/>
    </row>
    <row r="250" spans="2:8" ht="30" customHeight="1">
      <c r="B250" s="19"/>
      <c r="C250" s="19"/>
      <c r="D250" s="13"/>
      <c r="E250" s="12"/>
      <c r="F250" s="13"/>
      <c r="G250" s="12"/>
      <c r="H250" s="12"/>
    </row>
    <row r="251" spans="2:8" ht="30" customHeight="1">
      <c r="B251" s="19"/>
      <c r="C251" s="19"/>
      <c r="D251" s="13"/>
      <c r="E251" s="12"/>
      <c r="F251" s="13"/>
      <c r="G251" s="12"/>
      <c r="H251" s="109"/>
    </row>
    <row r="252" spans="2:8" ht="30" customHeight="1">
      <c r="B252" s="19"/>
      <c r="C252" s="19"/>
      <c r="D252" s="13"/>
      <c r="E252" s="12"/>
      <c r="F252" s="13"/>
      <c r="G252" s="12"/>
      <c r="H252" s="12"/>
    </row>
    <row r="253" spans="2:8" ht="30" customHeight="1">
      <c r="B253" s="19"/>
      <c r="C253" s="19"/>
      <c r="D253" s="13"/>
      <c r="E253" s="12"/>
      <c r="F253" s="13"/>
      <c r="G253" s="12"/>
      <c r="H253" s="12"/>
    </row>
    <row r="254" spans="2:8" ht="30" customHeight="1">
      <c r="B254" s="19"/>
      <c r="C254" s="19"/>
      <c r="D254" s="12"/>
      <c r="E254" s="12"/>
      <c r="F254" s="12"/>
      <c r="G254" s="13"/>
      <c r="H254" s="12"/>
    </row>
    <row r="255" spans="2:8" ht="30" customHeight="1">
      <c r="B255" s="19"/>
      <c r="C255" s="19"/>
      <c r="D255" s="12"/>
      <c r="E255" s="12"/>
      <c r="F255" s="12"/>
      <c r="G255" s="12"/>
      <c r="H255" s="12"/>
    </row>
    <row r="256" spans="2:8" ht="30" customHeight="1">
      <c r="B256" s="19"/>
      <c r="C256" s="19"/>
      <c r="D256" s="50"/>
      <c r="E256" s="12"/>
      <c r="F256" s="12"/>
      <c r="G256" s="12"/>
      <c r="H256" s="12"/>
    </row>
    <row r="257" spans="2:8" ht="30" customHeight="1">
      <c r="B257" s="1"/>
      <c r="C257" s="19"/>
      <c r="D257" s="50"/>
      <c r="E257" s="12"/>
      <c r="F257" s="12"/>
      <c r="G257" s="12"/>
      <c r="H257" s="11"/>
    </row>
    <row r="258" spans="2:8" ht="30" customHeight="1">
      <c r="B258" s="9"/>
      <c r="C258" s="412"/>
      <c r="D258" s="51"/>
      <c r="E258" s="14"/>
      <c r="F258" s="14"/>
      <c r="G258" s="14"/>
      <c r="H258" s="15"/>
    </row>
  </sheetData>
  <mergeCells count="18">
    <mergeCell ref="B70:I70"/>
    <mergeCell ref="B102:I102"/>
    <mergeCell ref="G104:I104"/>
    <mergeCell ref="B1:I1"/>
    <mergeCell ref="B6:I6"/>
    <mergeCell ref="B34:I34"/>
    <mergeCell ref="B38:I38"/>
    <mergeCell ref="B66:I66"/>
    <mergeCell ref="B136:I136"/>
    <mergeCell ref="B140:I140"/>
    <mergeCell ref="B169:I169"/>
    <mergeCell ref="B173:I173"/>
    <mergeCell ref="B106:I106"/>
    <mergeCell ref="B236:H236"/>
    <mergeCell ref="B241:H241"/>
    <mergeCell ref="G243:H243"/>
    <mergeCell ref="B202:I202"/>
    <mergeCell ref="B206:I206"/>
  </mergeCells>
  <phoneticPr fontId="2" type="noConversion"/>
  <printOptions horizontalCentered="1"/>
  <pageMargins left="0.5" right="0.75" top="0.75" bottom="0.5" header="0.5" footer="0.5"/>
  <pageSetup paperSize="9" scale="47" orientation="portrait" r:id="rId1"/>
  <headerFooter alignWithMargins="0"/>
  <rowBreaks count="7" manualBreakCount="7">
    <brk id="33" max="16" man="1"/>
    <brk id="65" max="16383" man="1"/>
    <brk id="101" max="16383" man="1"/>
    <brk id="135" max="16" man="1"/>
    <brk id="168" max="16" man="1"/>
    <brk id="201" max="16383" man="1"/>
    <brk id="234" max="16383" man="1"/>
  </rowBreaks>
  <colBreaks count="1" manualBreakCount="1">
    <brk id="12" max="25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B1:F21"/>
  <sheetViews>
    <sheetView view="pageBreakPreview" zoomScaleSheetLayoutView="100" workbookViewId="0"/>
  </sheetViews>
  <sheetFormatPr defaultRowHeight="12.75"/>
  <cols>
    <col min="2" max="2" width="27.140625" customWidth="1"/>
    <col min="3" max="3" width="28.28515625" customWidth="1"/>
    <col min="4" max="4" width="28.140625" customWidth="1"/>
  </cols>
  <sheetData>
    <row r="1" spans="2:6" ht="39.950000000000003" customHeight="1">
      <c r="B1" s="469" t="s">
        <v>389</v>
      </c>
      <c r="C1" s="469"/>
      <c r="D1" s="469"/>
    </row>
    <row r="2" spans="2:6" ht="39.950000000000003" customHeight="1">
      <c r="B2" s="38"/>
      <c r="C2" s="38"/>
      <c r="D2" s="38"/>
    </row>
    <row r="3" spans="2:6" ht="39.950000000000003" customHeight="1">
      <c r="B3" s="38" t="s">
        <v>146</v>
      </c>
      <c r="C3" s="38"/>
      <c r="D3" s="38"/>
    </row>
    <row r="4" spans="2:6" ht="39.950000000000003" customHeight="1">
      <c r="B4" s="38"/>
      <c r="C4" s="521" t="s">
        <v>29</v>
      </c>
      <c r="D4" s="521"/>
    </row>
    <row r="5" spans="2:6" ht="39.950000000000003" customHeight="1">
      <c r="B5" s="117"/>
      <c r="C5" s="117"/>
      <c r="D5" s="117"/>
    </row>
    <row r="6" spans="2:6" ht="39.950000000000003" customHeight="1">
      <c r="B6" s="468" t="s">
        <v>147</v>
      </c>
      <c r="C6" s="468"/>
      <c r="D6" s="468"/>
    </row>
    <row r="7" spans="2:6" ht="39.950000000000003" customHeight="1">
      <c r="B7" s="117"/>
      <c r="C7" s="117"/>
      <c r="D7" s="120" t="s">
        <v>14</v>
      </c>
    </row>
    <row r="8" spans="2:6" ht="39.950000000000003" customHeight="1">
      <c r="B8" s="545" t="s">
        <v>148</v>
      </c>
      <c r="C8" s="547" t="s">
        <v>65</v>
      </c>
      <c r="D8" s="549" t="s">
        <v>149</v>
      </c>
    </row>
    <row r="9" spans="2:6" ht="39.950000000000003" customHeight="1">
      <c r="B9" s="546"/>
      <c r="C9" s="548"/>
      <c r="D9" s="550"/>
    </row>
    <row r="10" spans="2:6" s="38" customFormat="1" ht="50.1" customHeight="1">
      <c r="B10" s="156" t="s">
        <v>150</v>
      </c>
      <c r="C10" s="218">
        <v>2942.5219999999999</v>
      </c>
      <c r="D10" s="219">
        <v>29441.002</v>
      </c>
    </row>
    <row r="11" spans="2:6" s="38" customFormat="1" ht="50.1" customHeight="1">
      <c r="B11" s="156" t="s">
        <v>151</v>
      </c>
      <c r="C11" s="218">
        <v>3418.0650000000001</v>
      </c>
      <c r="D11" s="189">
        <v>26965.88</v>
      </c>
    </row>
    <row r="12" spans="2:6" s="38" customFormat="1" ht="50.1" customHeight="1">
      <c r="B12" s="156" t="s">
        <v>158</v>
      </c>
      <c r="C12" s="170">
        <v>2557.11</v>
      </c>
      <c r="D12" s="220">
        <v>25740.931</v>
      </c>
    </row>
    <row r="13" spans="2:6" s="38" customFormat="1" ht="50.1" customHeight="1">
      <c r="B13" s="156" t="s">
        <v>291</v>
      </c>
      <c r="C13" s="146">
        <v>2917.39</v>
      </c>
      <c r="D13" s="158">
        <v>22467.562000000002</v>
      </c>
      <c r="F13" s="38" t="s">
        <v>11</v>
      </c>
    </row>
    <row r="14" spans="2:6" s="38" customFormat="1" ht="50.1" customHeight="1">
      <c r="B14" s="156" t="s">
        <v>309</v>
      </c>
      <c r="C14" s="136">
        <v>1946.854</v>
      </c>
      <c r="D14" s="208">
        <v>20883.374</v>
      </c>
    </row>
    <row r="15" spans="2:6" s="38" customFormat="1" ht="50.1" customHeight="1">
      <c r="B15" s="156" t="s">
        <v>322</v>
      </c>
      <c r="C15" s="136">
        <v>1876.374</v>
      </c>
      <c r="D15" s="208">
        <v>19889.449000000001</v>
      </c>
    </row>
    <row r="16" spans="2:6" s="38" customFormat="1" ht="50.1" customHeight="1">
      <c r="B16" s="156" t="s">
        <v>330</v>
      </c>
      <c r="C16" s="136">
        <v>1651.3620000000001</v>
      </c>
      <c r="D16" s="208">
        <v>20358.367999999999</v>
      </c>
    </row>
    <row r="17" spans="2:4" s="38" customFormat="1" ht="50.1" customHeight="1">
      <c r="B17" s="156" t="s">
        <v>396</v>
      </c>
      <c r="C17" s="136">
        <v>1588.673</v>
      </c>
      <c r="D17" s="208">
        <v>24133.324000000001</v>
      </c>
    </row>
    <row r="18" spans="2:4" s="38" customFormat="1" ht="50.1" customHeight="1">
      <c r="B18" s="364" t="s">
        <v>397</v>
      </c>
      <c r="C18" s="161">
        <v>2550.587</v>
      </c>
      <c r="D18" s="162">
        <v>32862.603999999999</v>
      </c>
    </row>
    <row r="19" spans="2:4" s="38" customFormat="1" ht="50.1" customHeight="1"/>
    <row r="20" spans="2:4" ht="39.950000000000003" customHeight="1"/>
    <row r="21" spans="2:4" ht="39.950000000000003" customHeight="1"/>
  </sheetData>
  <mergeCells count="6">
    <mergeCell ref="B1:D1"/>
    <mergeCell ref="B6:D6"/>
    <mergeCell ref="B8:B9"/>
    <mergeCell ref="C8:C9"/>
    <mergeCell ref="D8:D9"/>
    <mergeCell ref="C4:D4"/>
  </mergeCells>
  <phoneticPr fontId="2" type="noConversion"/>
  <printOptions horizontalCentered="1" verticalCentered="1"/>
  <pageMargins left="0.75" right="0.75" top="0.5" bottom="0.5" header="0.5" footer="0.5"/>
  <pageSetup paperSize="9" scale="8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view="pageBreakPreview" zoomScaleSheetLayoutView="100" workbookViewId="0">
      <selection activeCell="B7" sqref="B7:D7"/>
    </sheetView>
  </sheetViews>
  <sheetFormatPr defaultRowHeight="12.75"/>
  <cols>
    <col min="2" max="2" width="9.42578125" customWidth="1"/>
    <col min="4" max="4" width="55.5703125" customWidth="1"/>
    <col min="5" max="5" width="11.5703125" customWidth="1"/>
  </cols>
  <sheetData>
    <row r="1" spans="1:5" ht="20.100000000000001" customHeight="1">
      <c r="A1" s="438" t="s">
        <v>335</v>
      </c>
      <c r="B1" s="438"/>
      <c r="C1" s="438"/>
      <c r="D1" s="438"/>
      <c r="E1" s="438"/>
    </row>
    <row r="2" spans="1:5" ht="20.100000000000001" customHeight="1">
      <c r="A2" s="73"/>
      <c r="B2" s="73"/>
      <c r="C2" s="73"/>
      <c r="D2" s="73"/>
      <c r="E2" s="73"/>
    </row>
    <row r="3" spans="1:5" ht="20.100000000000001" customHeight="1">
      <c r="A3" s="361" t="s">
        <v>336</v>
      </c>
      <c r="B3" s="439" t="s">
        <v>337</v>
      </c>
      <c r="C3" s="439"/>
      <c r="D3" s="439"/>
      <c r="E3" s="361" t="s">
        <v>338</v>
      </c>
    </row>
    <row r="4" spans="1:5" ht="20.100000000000001" customHeight="1">
      <c r="A4" s="271" t="s">
        <v>11</v>
      </c>
      <c r="B4" s="73"/>
      <c r="C4" s="73"/>
      <c r="D4" s="73"/>
      <c r="E4" s="73"/>
    </row>
    <row r="5" spans="1:5" ht="20.100000000000001" customHeight="1">
      <c r="A5" s="271">
        <v>1</v>
      </c>
      <c r="B5" s="437" t="s">
        <v>339</v>
      </c>
      <c r="C5" s="437"/>
      <c r="D5" s="437"/>
      <c r="E5" s="272" t="s">
        <v>340</v>
      </c>
    </row>
    <row r="6" spans="1:5" ht="20.100000000000001" customHeight="1">
      <c r="A6" s="271"/>
      <c r="B6" s="73"/>
      <c r="C6" s="73"/>
      <c r="D6" s="73"/>
      <c r="E6" s="73"/>
    </row>
    <row r="7" spans="1:5" ht="20.100000000000001" customHeight="1">
      <c r="A7" s="271">
        <v>2</v>
      </c>
      <c r="B7" s="440" t="s">
        <v>404</v>
      </c>
      <c r="C7" s="440"/>
      <c r="D7" s="440"/>
      <c r="E7" s="73"/>
    </row>
    <row r="8" spans="1:5" ht="20.100000000000001" customHeight="1">
      <c r="A8" s="271"/>
      <c r="B8" s="73"/>
      <c r="C8" s="73"/>
      <c r="D8" s="73"/>
      <c r="E8" s="73"/>
    </row>
    <row r="9" spans="1:5" ht="20.100000000000001" customHeight="1">
      <c r="A9" s="271"/>
      <c r="B9" s="273">
        <v>2.1</v>
      </c>
      <c r="C9" s="437" t="s">
        <v>341</v>
      </c>
      <c r="D9" s="437"/>
      <c r="E9" s="274" t="s">
        <v>11</v>
      </c>
    </row>
    <row r="10" spans="1:5" ht="20.100000000000001" customHeight="1">
      <c r="A10" s="271"/>
      <c r="B10" s="273"/>
      <c r="C10" s="33" t="s">
        <v>342</v>
      </c>
      <c r="D10" s="275" t="s">
        <v>401</v>
      </c>
      <c r="E10" s="276" t="s">
        <v>343</v>
      </c>
    </row>
    <row r="11" spans="1:5" ht="20.100000000000001" customHeight="1">
      <c r="A11" s="271"/>
      <c r="B11" s="273"/>
      <c r="C11" s="33" t="s">
        <v>344</v>
      </c>
      <c r="D11" s="275" t="s">
        <v>345</v>
      </c>
      <c r="E11" s="272" t="s">
        <v>346</v>
      </c>
    </row>
    <row r="12" spans="1:5" ht="20.100000000000001" customHeight="1">
      <c r="A12" s="271"/>
      <c r="B12" s="273">
        <v>2.2000000000000002</v>
      </c>
      <c r="C12" s="437" t="s">
        <v>347</v>
      </c>
      <c r="D12" s="437"/>
      <c r="E12" s="277"/>
    </row>
    <row r="13" spans="1:5" ht="20.100000000000001" customHeight="1">
      <c r="A13" s="271"/>
      <c r="B13" s="273"/>
      <c r="C13" s="33" t="s">
        <v>348</v>
      </c>
      <c r="D13" s="33" t="s">
        <v>214</v>
      </c>
      <c r="E13" s="278" t="s">
        <v>349</v>
      </c>
    </row>
    <row r="14" spans="1:5" ht="20.100000000000001" customHeight="1">
      <c r="A14" s="271"/>
      <c r="B14" s="273"/>
      <c r="C14" s="33" t="s">
        <v>350</v>
      </c>
      <c r="D14" s="33" t="s">
        <v>351</v>
      </c>
      <c r="E14" s="278" t="s">
        <v>352</v>
      </c>
    </row>
    <row r="15" spans="1:5" ht="20.100000000000001" customHeight="1">
      <c r="A15" s="271"/>
      <c r="B15" s="273"/>
      <c r="C15" s="33" t="s">
        <v>353</v>
      </c>
      <c r="D15" s="33" t="s">
        <v>354</v>
      </c>
      <c r="E15" s="278" t="s">
        <v>355</v>
      </c>
    </row>
    <row r="16" spans="1:5" ht="20.100000000000001" customHeight="1">
      <c r="A16" s="271"/>
      <c r="B16" s="273"/>
      <c r="C16" s="33" t="s">
        <v>356</v>
      </c>
      <c r="D16" s="33" t="s">
        <v>42</v>
      </c>
      <c r="E16" s="278" t="s">
        <v>357</v>
      </c>
    </row>
    <row r="17" spans="1:5" ht="20.100000000000001" customHeight="1">
      <c r="A17" s="271"/>
      <c r="B17" s="273"/>
      <c r="C17" s="33" t="s">
        <v>358</v>
      </c>
      <c r="D17" s="33" t="s">
        <v>359</v>
      </c>
      <c r="E17" s="277" t="s">
        <v>360</v>
      </c>
    </row>
    <row r="18" spans="1:5" ht="20.100000000000001" customHeight="1">
      <c r="A18" s="271"/>
      <c r="B18" s="273"/>
      <c r="C18" s="33" t="s">
        <v>361</v>
      </c>
      <c r="D18" s="33" t="s">
        <v>362</v>
      </c>
      <c r="E18" s="278" t="s">
        <v>363</v>
      </c>
    </row>
    <row r="19" spans="1:5" ht="20.100000000000001" customHeight="1">
      <c r="A19" s="271"/>
      <c r="B19" s="273"/>
      <c r="C19" s="33" t="s">
        <v>364</v>
      </c>
      <c r="D19" s="33" t="s">
        <v>143</v>
      </c>
      <c r="E19" s="278" t="s">
        <v>365</v>
      </c>
    </row>
    <row r="20" spans="1:5" ht="20.100000000000001" customHeight="1">
      <c r="A20" s="271"/>
      <c r="B20" s="273"/>
      <c r="C20" s="33" t="s">
        <v>366</v>
      </c>
      <c r="D20" s="33" t="s">
        <v>38</v>
      </c>
      <c r="E20" s="278" t="s">
        <v>367</v>
      </c>
    </row>
    <row r="21" spans="1:5" ht="20.100000000000001" customHeight="1">
      <c r="A21" s="271"/>
      <c r="B21" s="273"/>
      <c r="C21" s="33" t="s">
        <v>368</v>
      </c>
      <c r="D21" s="33" t="s">
        <v>369</v>
      </c>
      <c r="E21" s="277" t="s">
        <v>370</v>
      </c>
    </row>
    <row r="22" spans="1:5" ht="20.100000000000001" customHeight="1">
      <c r="A22" s="271"/>
      <c r="B22" s="273"/>
      <c r="C22" s="33" t="s">
        <v>371</v>
      </c>
      <c r="D22" s="33" t="s">
        <v>402</v>
      </c>
      <c r="E22" s="277" t="s">
        <v>372</v>
      </c>
    </row>
    <row r="23" spans="1:5" ht="20.100000000000001" customHeight="1">
      <c r="A23" s="271"/>
      <c r="B23" s="273"/>
      <c r="C23" s="33" t="s">
        <v>373</v>
      </c>
      <c r="D23" s="33" t="s">
        <v>44</v>
      </c>
      <c r="E23" s="278">
        <v>72</v>
      </c>
    </row>
    <row r="24" spans="1:5" ht="20.100000000000001" customHeight="1">
      <c r="A24" s="271"/>
      <c r="B24" s="273"/>
      <c r="C24" s="33" t="s">
        <v>374</v>
      </c>
      <c r="D24" s="33" t="s">
        <v>375</v>
      </c>
      <c r="E24" s="278">
        <v>73</v>
      </c>
    </row>
    <row r="25" spans="1:5" ht="20.100000000000001" customHeight="1">
      <c r="A25" s="73"/>
      <c r="B25" s="273">
        <v>2.2999999999999998</v>
      </c>
      <c r="C25" s="362" t="s">
        <v>376</v>
      </c>
      <c r="D25" s="362"/>
      <c r="E25" s="277"/>
    </row>
    <row r="26" spans="1:5" ht="20.100000000000001" customHeight="1">
      <c r="A26" s="73"/>
      <c r="B26" s="73"/>
      <c r="C26" s="33" t="s">
        <v>377</v>
      </c>
      <c r="D26" s="33" t="s">
        <v>64</v>
      </c>
      <c r="E26" s="278">
        <v>74</v>
      </c>
    </row>
    <row r="27" spans="1:5" ht="20.100000000000001" customHeight="1">
      <c r="B27" s="273">
        <v>2.4</v>
      </c>
      <c r="C27" s="362" t="s">
        <v>378</v>
      </c>
      <c r="D27" s="363"/>
    </row>
    <row r="28" spans="1:5" ht="20.100000000000001" customHeight="1">
      <c r="C28" t="s">
        <v>379</v>
      </c>
      <c r="D28" t="s">
        <v>380</v>
      </c>
      <c r="E28" s="277" t="s">
        <v>392</v>
      </c>
    </row>
    <row r="29" spans="1:5" ht="20.100000000000001" customHeight="1">
      <c r="B29" s="273">
        <v>2.5</v>
      </c>
      <c r="C29" s="362" t="s">
        <v>381</v>
      </c>
      <c r="D29" s="363"/>
    </row>
    <row r="30" spans="1:5" ht="20.100000000000001" customHeight="1">
      <c r="B30" s="110"/>
      <c r="C30" t="s">
        <v>382</v>
      </c>
      <c r="D30" t="s">
        <v>147</v>
      </c>
      <c r="E30" s="270">
        <v>82</v>
      </c>
    </row>
    <row r="31" spans="1:5" ht="20.100000000000001" customHeight="1">
      <c r="A31" s="271"/>
      <c r="B31" s="273"/>
      <c r="C31" s="73"/>
    </row>
    <row r="32" spans="1:5" ht="20.100000000000001" customHeight="1">
      <c r="A32" s="271">
        <v>3</v>
      </c>
      <c r="B32" s="273"/>
      <c r="C32" s="362" t="s">
        <v>383</v>
      </c>
      <c r="D32" s="363"/>
    </row>
    <row r="33" spans="2:5" ht="20.100000000000001" customHeight="1">
      <c r="B33" s="110"/>
      <c r="C33" s="279">
        <v>3.1</v>
      </c>
      <c r="D33" t="s">
        <v>384</v>
      </c>
      <c r="E33" s="270">
        <v>83</v>
      </c>
    </row>
    <row r="34" spans="2:5" ht="20.100000000000001" customHeight="1">
      <c r="B34" s="110"/>
      <c r="C34" s="279">
        <v>3.2</v>
      </c>
      <c r="D34" t="s">
        <v>385</v>
      </c>
      <c r="E34" s="270">
        <v>84</v>
      </c>
    </row>
    <row r="35" spans="2:5" ht="20.100000000000001" customHeight="1">
      <c r="B35" s="110"/>
      <c r="C35" s="279">
        <v>3.3</v>
      </c>
      <c r="D35" t="s">
        <v>386</v>
      </c>
      <c r="E35" s="270">
        <v>85</v>
      </c>
    </row>
  </sheetData>
  <mergeCells count="6">
    <mergeCell ref="C12:D12"/>
    <mergeCell ref="A1:E1"/>
    <mergeCell ref="B3:D3"/>
    <mergeCell ref="B5:D5"/>
    <mergeCell ref="B7:D7"/>
    <mergeCell ref="C9:D9"/>
  </mergeCells>
  <pageMargins left="0.7" right="0.7" top="0.75" bottom="0.75" header="0.3" footer="0.3"/>
  <pageSetup paperSize="9" scale="90" orientation="portrait" horizontalDpi="1200" verticalDpi="1200" r:id="rId1"/>
  <rowBreaks count="1" manualBreakCount="1">
    <brk id="3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B1:AJ23"/>
  <sheetViews>
    <sheetView view="pageBreakPreview" workbookViewId="0"/>
  </sheetViews>
  <sheetFormatPr defaultRowHeight="12.75"/>
  <cols>
    <col min="2" max="2" width="23.7109375" customWidth="1"/>
    <col min="3" max="5" width="20.7109375" customWidth="1"/>
    <col min="6" max="6" width="9.140625" customWidth="1"/>
    <col min="7" max="7" width="23.7109375" customWidth="1"/>
    <col min="8" max="8" width="25.28515625" customWidth="1"/>
    <col min="9" max="9" width="21.140625" customWidth="1"/>
    <col min="10" max="10" width="20.7109375" customWidth="1"/>
    <col min="13" max="13" width="33.7109375" customWidth="1"/>
    <col min="14" max="14" width="19.28515625" customWidth="1"/>
    <col min="15" max="15" width="17" customWidth="1"/>
    <col min="16" max="16" width="21.7109375" customWidth="1"/>
    <col min="19" max="19" width="30.7109375" customWidth="1"/>
    <col min="20" max="30" width="6.7109375" customWidth="1"/>
  </cols>
  <sheetData>
    <row r="1" spans="2:36" ht="23.1" customHeight="1">
      <c r="B1" s="469" t="s">
        <v>390</v>
      </c>
      <c r="C1" s="507"/>
      <c r="D1" s="507"/>
      <c r="E1" s="507"/>
      <c r="F1" s="221"/>
      <c r="G1" s="469" t="s">
        <v>300</v>
      </c>
      <c r="H1" s="507"/>
      <c r="I1" s="507"/>
      <c r="J1" s="507"/>
      <c r="K1" s="221"/>
      <c r="L1" s="221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</row>
    <row r="2" spans="2:36" ht="23.1" customHeight="1">
      <c r="B2" s="247"/>
      <c r="C2" s="246"/>
      <c r="D2" s="247"/>
      <c r="E2" s="247"/>
      <c r="F2" s="221"/>
      <c r="G2" s="247"/>
      <c r="H2" s="247"/>
      <c r="I2" s="247"/>
      <c r="J2" s="247"/>
      <c r="K2" s="221"/>
      <c r="L2" s="221"/>
    </row>
    <row r="3" spans="2:36" ht="23.1" customHeight="1">
      <c r="B3" s="201" t="s">
        <v>209</v>
      </c>
      <c r="C3" s="38"/>
      <c r="D3" s="38"/>
      <c r="E3" s="38"/>
      <c r="F3" s="221"/>
      <c r="G3" s="201" t="s">
        <v>311</v>
      </c>
      <c r="H3" s="38"/>
      <c r="I3" s="38"/>
      <c r="J3" s="38"/>
      <c r="K3" s="221"/>
      <c r="L3" s="221"/>
    </row>
    <row r="4" spans="2:36" ht="23.1" customHeight="1">
      <c r="B4" s="38"/>
      <c r="C4" s="38"/>
      <c r="D4" s="38"/>
      <c r="E4" s="38"/>
      <c r="F4" s="221"/>
      <c r="G4" s="38"/>
      <c r="H4" s="38"/>
      <c r="I4" s="38"/>
      <c r="J4" s="38"/>
      <c r="K4" s="221"/>
      <c r="L4" s="221"/>
    </row>
    <row r="5" spans="2:36" ht="23.1" customHeight="1">
      <c r="B5" s="461" t="s">
        <v>92</v>
      </c>
      <c r="C5" s="461"/>
      <c r="D5" s="461"/>
      <c r="E5" s="461"/>
      <c r="F5" s="221"/>
      <c r="G5" s="461" t="s">
        <v>93</v>
      </c>
      <c r="H5" s="461"/>
      <c r="I5" s="461"/>
      <c r="J5" s="461"/>
      <c r="K5" s="221"/>
      <c r="L5" s="22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51"/>
    </row>
    <row r="6" spans="2:36" ht="23.1" customHeight="1">
      <c r="B6" s="469" t="s">
        <v>215</v>
      </c>
      <c r="C6" s="469"/>
      <c r="D6" s="469"/>
      <c r="E6" s="469"/>
      <c r="F6" s="221"/>
      <c r="G6" s="469" t="s">
        <v>217</v>
      </c>
      <c r="H6" s="469"/>
      <c r="I6" s="469"/>
      <c r="J6" s="469"/>
      <c r="K6" s="221"/>
      <c r="L6" s="221"/>
    </row>
    <row r="7" spans="2:36" ht="23.1" customHeight="1">
      <c r="B7" s="117"/>
      <c r="C7" s="117"/>
      <c r="D7" s="117"/>
      <c r="E7" s="117"/>
      <c r="G7" s="117"/>
      <c r="H7" s="117"/>
      <c r="I7" s="117"/>
      <c r="J7" s="117"/>
    </row>
    <row r="8" spans="2:36" ht="24.95" customHeight="1">
      <c r="B8" s="117"/>
      <c r="C8" s="117"/>
      <c r="D8" s="117"/>
      <c r="E8" s="248" t="s">
        <v>94</v>
      </c>
      <c r="G8" s="117"/>
      <c r="H8" s="117"/>
      <c r="I8" s="117"/>
      <c r="J8" s="248" t="s">
        <v>94</v>
      </c>
      <c r="K8" s="29"/>
      <c r="L8" s="29"/>
      <c r="S8" s="98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J8" s="46"/>
    </row>
    <row r="9" spans="2:36" s="201" customFormat="1" ht="39.950000000000003" customHeight="1">
      <c r="B9" s="413" t="s">
        <v>12</v>
      </c>
      <c r="C9" s="414" t="s">
        <v>95</v>
      </c>
      <c r="D9" s="414" t="s">
        <v>216</v>
      </c>
      <c r="E9" s="415" t="s">
        <v>0</v>
      </c>
      <c r="G9" s="413" t="s">
        <v>12</v>
      </c>
      <c r="H9" s="414" t="s">
        <v>96</v>
      </c>
      <c r="I9" s="414" t="s">
        <v>97</v>
      </c>
      <c r="J9" s="415" t="s">
        <v>98</v>
      </c>
      <c r="S9" s="204"/>
      <c r="T9" s="204"/>
      <c r="U9" s="204"/>
      <c r="V9" s="204"/>
      <c r="W9" s="204"/>
      <c r="X9" s="223"/>
      <c r="Y9" s="204"/>
      <c r="Z9" s="204"/>
      <c r="AA9" s="204"/>
      <c r="AB9" s="204"/>
      <c r="AC9" s="204"/>
      <c r="AD9" s="204"/>
    </row>
    <row r="10" spans="2:36" s="38" customFormat="1" ht="50.1" customHeight="1">
      <c r="B10" s="156" t="s">
        <v>26</v>
      </c>
      <c r="C10" s="224">
        <v>1565</v>
      </c>
      <c r="D10" s="224">
        <v>3709</v>
      </c>
      <c r="E10" s="225">
        <f t="shared" ref="E10:E21" si="0">+D10+C10</f>
        <v>5274</v>
      </c>
      <c r="G10" s="156" t="s">
        <v>26</v>
      </c>
      <c r="H10" s="224">
        <v>26</v>
      </c>
      <c r="I10" s="224">
        <v>347</v>
      </c>
      <c r="J10" s="225">
        <v>1212</v>
      </c>
      <c r="S10" s="136"/>
      <c r="T10" s="222"/>
      <c r="U10" s="222"/>
      <c r="V10" s="136"/>
      <c r="W10" s="222"/>
      <c r="X10" s="222"/>
      <c r="Y10" s="136"/>
      <c r="Z10" s="136"/>
      <c r="AA10" s="136"/>
      <c r="AB10" s="136"/>
      <c r="AC10" s="136"/>
      <c r="AD10" s="136"/>
    </row>
    <row r="11" spans="2:36" s="38" customFormat="1" ht="50.1" customHeight="1">
      <c r="B11" s="156" t="s">
        <v>74</v>
      </c>
      <c r="C11" s="224">
        <v>1564</v>
      </c>
      <c r="D11" s="224">
        <v>3930</v>
      </c>
      <c r="E11" s="225">
        <f t="shared" si="0"/>
        <v>5494</v>
      </c>
      <c r="G11" s="156" t="s">
        <v>74</v>
      </c>
      <c r="H11" s="224">
        <v>27</v>
      </c>
      <c r="I11" s="224">
        <v>355</v>
      </c>
      <c r="J11" s="225">
        <v>1362</v>
      </c>
      <c r="S11" s="136"/>
      <c r="T11" s="222"/>
      <c r="U11" s="136"/>
      <c r="V11" s="222"/>
      <c r="W11" s="136"/>
      <c r="X11" s="222"/>
      <c r="Y11" s="136"/>
      <c r="Z11" s="136"/>
      <c r="AA11" s="136"/>
      <c r="AB11" s="136"/>
      <c r="AC11" s="136"/>
      <c r="AD11" s="136"/>
    </row>
    <row r="12" spans="2:36" s="38" customFormat="1" ht="50.1" customHeight="1">
      <c r="B12" s="156" t="s">
        <v>86</v>
      </c>
      <c r="C12" s="224">
        <v>1644</v>
      </c>
      <c r="D12" s="224">
        <v>4145</v>
      </c>
      <c r="E12" s="225">
        <f t="shared" si="0"/>
        <v>5789</v>
      </c>
      <c r="G12" s="156" t="s">
        <v>86</v>
      </c>
      <c r="H12" s="224">
        <v>31</v>
      </c>
      <c r="I12" s="224">
        <v>359</v>
      </c>
      <c r="J12" s="225">
        <v>1277</v>
      </c>
      <c r="S12" s="136"/>
      <c r="T12" s="222"/>
      <c r="U12" s="222"/>
      <c r="V12" s="136"/>
      <c r="W12" s="136"/>
      <c r="X12" s="222"/>
      <c r="Y12" s="136"/>
      <c r="Z12" s="136"/>
      <c r="AA12" s="136"/>
      <c r="AB12" s="136"/>
      <c r="AC12" s="136"/>
      <c r="AD12" s="136"/>
    </row>
    <row r="13" spans="2:36" s="38" customFormat="1" ht="50.1" customHeight="1">
      <c r="B13" s="156" t="s">
        <v>88</v>
      </c>
      <c r="C13" s="224">
        <v>1629</v>
      </c>
      <c r="D13" s="224">
        <v>4095</v>
      </c>
      <c r="E13" s="225">
        <f t="shared" si="0"/>
        <v>5724</v>
      </c>
      <c r="G13" s="156" t="s">
        <v>88</v>
      </c>
      <c r="H13" s="224">
        <v>31</v>
      </c>
      <c r="I13" s="224">
        <v>359</v>
      </c>
      <c r="J13" s="225">
        <v>1313</v>
      </c>
      <c r="S13" s="136"/>
      <c r="T13" s="136"/>
      <c r="U13" s="136"/>
      <c r="V13" s="136"/>
      <c r="W13" s="136"/>
      <c r="X13" s="222"/>
      <c r="Y13" s="136"/>
      <c r="Z13" s="136"/>
      <c r="AA13" s="136"/>
      <c r="AB13" s="136"/>
      <c r="AC13" s="136"/>
      <c r="AD13" s="136"/>
    </row>
    <row r="14" spans="2:36" s="38" customFormat="1" ht="50.1" customHeight="1">
      <c r="B14" s="156" t="s">
        <v>89</v>
      </c>
      <c r="C14" s="224">
        <v>1381</v>
      </c>
      <c r="D14" s="224">
        <v>4218</v>
      </c>
      <c r="E14" s="225">
        <f t="shared" si="0"/>
        <v>5599</v>
      </c>
      <c r="G14" s="156" t="s">
        <v>89</v>
      </c>
      <c r="H14" s="228">
        <v>31</v>
      </c>
      <c r="I14" s="228">
        <v>379</v>
      </c>
      <c r="J14" s="229">
        <v>1308</v>
      </c>
      <c r="S14" s="136"/>
      <c r="T14" s="136"/>
      <c r="U14" s="136"/>
      <c r="V14" s="222"/>
      <c r="W14" s="136"/>
      <c r="X14" s="222"/>
      <c r="Y14" s="136"/>
      <c r="Z14" s="136"/>
      <c r="AA14" s="136"/>
      <c r="AB14" s="136"/>
      <c r="AC14" s="136"/>
      <c r="AD14" s="136"/>
    </row>
    <row r="15" spans="2:36" s="38" customFormat="1" ht="50.1" customHeight="1">
      <c r="B15" s="156" t="s">
        <v>153</v>
      </c>
      <c r="C15" s="217">
        <v>1196</v>
      </c>
      <c r="D15" s="217">
        <v>4581</v>
      </c>
      <c r="E15" s="226">
        <f t="shared" si="0"/>
        <v>5777</v>
      </c>
      <c r="G15" s="156" t="s">
        <v>153</v>
      </c>
      <c r="H15" s="228">
        <v>32</v>
      </c>
      <c r="I15" s="228">
        <v>416</v>
      </c>
      <c r="J15" s="229">
        <v>1271</v>
      </c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</row>
    <row r="16" spans="2:36" s="38" customFormat="1" ht="50.1" customHeight="1">
      <c r="B16" s="156" t="s">
        <v>228</v>
      </c>
      <c r="C16" s="217">
        <v>1149</v>
      </c>
      <c r="D16" s="217">
        <v>4550</v>
      </c>
      <c r="E16" s="226">
        <f t="shared" si="0"/>
        <v>5699</v>
      </c>
      <c r="G16" s="156" t="s">
        <v>228</v>
      </c>
      <c r="H16" s="217">
        <v>32</v>
      </c>
      <c r="I16" s="217">
        <v>438</v>
      </c>
      <c r="J16" s="226">
        <v>1333</v>
      </c>
      <c r="S16" s="136"/>
      <c r="T16" s="136"/>
      <c r="U16" s="136"/>
      <c r="V16" s="136"/>
      <c r="W16" s="136"/>
      <c r="X16" s="222"/>
      <c r="Y16" s="222"/>
      <c r="Z16" s="136"/>
      <c r="AA16" s="136"/>
      <c r="AB16" s="136"/>
      <c r="AC16" s="136"/>
      <c r="AD16" s="136"/>
    </row>
    <row r="17" spans="2:30" s="38" customFormat="1" ht="50.1" customHeight="1">
      <c r="B17" s="156" t="s">
        <v>303</v>
      </c>
      <c r="C17" s="217">
        <v>1106</v>
      </c>
      <c r="D17" s="217">
        <v>4589</v>
      </c>
      <c r="E17" s="226">
        <f t="shared" si="0"/>
        <v>5695</v>
      </c>
      <c r="G17" s="156" t="s">
        <v>303</v>
      </c>
      <c r="H17" s="217">
        <v>32</v>
      </c>
      <c r="I17" s="217">
        <v>460</v>
      </c>
      <c r="J17" s="226">
        <v>1328</v>
      </c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</row>
    <row r="18" spans="2:30" s="38" customFormat="1" ht="50.1" customHeight="1">
      <c r="B18" s="156" t="s">
        <v>318</v>
      </c>
      <c r="C18" s="217">
        <v>929</v>
      </c>
      <c r="D18" s="217">
        <v>4871</v>
      </c>
      <c r="E18" s="226">
        <f t="shared" si="0"/>
        <v>5800</v>
      </c>
      <c r="G18" s="156" t="s">
        <v>318</v>
      </c>
      <c r="H18" s="217">
        <v>32</v>
      </c>
      <c r="I18" s="217">
        <v>488</v>
      </c>
      <c r="J18" s="226">
        <v>1373</v>
      </c>
      <c r="S18" s="136"/>
      <c r="T18" s="136"/>
      <c r="U18" s="136"/>
      <c r="V18" s="136"/>
      <c r="W18" s="136"/>
      <c r="X18" s="222"/>
      <c r="Y18" s="136"/>
      <c r="Z18" s="136"/>
      <c r="AA18" s="136"/>
      <c r="AB18" s="136"/>
      <c r="AC18" s="136"/>
      <c r="AD18" s="136"/>
    </row>
    <row r="19" spans="2:30" s="38" customFormat="1" ht="50.1" customHeight="1">
      <c r="B19" s="156" t="s">
        <v>329</v>
      </c>
      <c r="C19" s="217">
        <v>814</v>
      </c>
      <c r="D19" s="217">
        <v>4787</v>
      </c>
      <c r="E19" s="226">
        <f t="shared" si="0"/>
        <v>5601</v>
      </c>
      <c r="G19" s="156" t="s">
        <v>329</v>
      </c>
      <c r="H19" s="217">
        <v>32</v>
      </c>
      <c r="I19" s="217">
        <v>502</v>
      </c>
      <c r="J19" s="226">
        <v>1357</v>
      </c>
      <c r="S19" s="136"/>
      <c r="T19" s="222"/>
      <c r="U19" s="222"/>
      <c r="V19" s="222"/>
      <c r="W19" s="136"/>
      <c r="X19" s="222"/>
      <c r="Y19" s="136"/>
      <c r="Z19" s="136"/>
      <c r="AA19" s="136"/>
      <c r="AB19" s="136"/>
      <c r="AC19" s="136"/>
      <c r="AD19" s="136"/>
    </row>
    <row r="20" spans="2:30" s="38" customFormat="1" ht="50.1" customHeight="1">
      <c r="B20" s="156" t="s">
        <v>393</v>
      </c>
      <c r="C20" s="217">
        <v>778</v>
      </c>
      <c r="D20" s="217">
        <v>4473</v>
      </c>
      <c r="E20" s="226">
        <f t="shared" si="0"/>
        <v>5251</v>
      </c>
      <c r="G20" s="156" t="s">
        <v>393</v>
      </c>
      <c r="H20" s="217">
        <v>32</v>
      </c>
      <c r="I20" s="217">
        <v>502</v>
      </c>
      <c r="J20" s="226">
        <v>1261</v>
      </c>
      <c r="S20" s="136"/>
      <c r="T20" s="222"/>
      <c r="U20" s="222"/>
      <c r="V20" s="222"/>
      <c r="W20" s="136"/>
      <c r="X20" s="222"/>
      <c r="Y20" s="136"/>
      <c r="Z20" s="136"/>
      <c r="AA20" s="136"/>
      <c r="AB20" s="136"/>
      <c r="AC20" s="136"/>
      <c r="AD20" s="136"/>
    </row>
    <row r="21" spans="2:30" s="38" customFormat="1" ht="50.1" customHeight="1">
      <c r="B21" s="364" t="s">
        <v>398</v>
      </c>
      <c r="C21" s="419">
        <v>717</v>
      </c>
      <c r="D21" s="419">
        <v>4371</v>
      </c>
      <c r="E21" s="227">
        <f t="shared" si="0"/>
        <v>5088</v>
      </c>
      <c r="G21" s="364" t="s">
        <v>398</v>
      </c>
      <c r="H21" s="419">
        <v>31</v>
      </c>
      <c r="I21" s="419">
        <v>501</v>
      </c>
      <c r="J21" s="227">
        <v>1274</v>
      </c>
      <c r="S21" s="136"/>
      <c r="T21" s="222"/>
      <c r="U21" s="222"/>
      <c r="V21" s="222"/>
      <c r="W21" s="136"/>
      <c r="X21" s="222"/>
      <c r="Y21" s="222"/>
      <c r="Z21" s="136"/>
      <c r="AA21" s="136"/>
      <c r="AB21" s="136"/>
      <c r="AC21" s="136"/>
      <c r="AD21" s="136"/>
    </row>
    <row r="22" spans="2:30" ht="39.950000000000003" customHeight="1">
      <c r="S22" s="84"/>
      <c r="T22" s="100"/>
      <c r="U22" s="100"/>
      <c r="V22" s="101"/>
      <c r="W22" s="102"/>
      <c r="X22" s="102"/>
      <c r="Y22" s="102"/>
      <c r="Z22" s="102"/>
      <c r="AA22" s="102"/>
      <c r="AB22" s="102"/>
      <c r="AC22" s="102"/>
      <c r="AD22" s="102"/>
    </row>
    <row r="23" spans="2:30"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</sheetData>
  <mergeCells count="8">
    <mergeCell ref="S1:AD1"/>
    <mergeCell ref="S5:AD5"/>
    <mergeCell ref="B6:E6"/>
    <mergeCell ref="B1:E1"/>
    <mergeCell ref="G1:J1"/>
    <mergeCell ref="B5:E5"/>
    <mergeCell ref="G5:J5"/>
    <mergeCell ref="G6:J6"/>
  </mergeCells>
  <phoneticPr fontId="2" type="noConversion"/>
  <printOptions horizontalCentered="1"/>
  <pageMargins left="0.75" right="1" top="0.5" bottom="0.5" header="0.5" footer="0.5"/>
  <pageSetup scale="83" orientation="portrait" r:id="rId1"/>
  <headerFooter alignWithMargins="0"/>
  <rowBreaks count="1" manualBreakCount="1">
    <brk id="22" max="35" man="1"/>
  </rowBreaks>
  <colBreaks count="2" manualBreakCount="2">
    <brk id="6" max="56" man="1"/>
    <brk id="11" max="5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D3:H18"/>
  <sheetViews>
    <sheetView workbookViewId="0">
      <selection activeCell="E2" sqref="E2:H23"/>
    </sheetView>
  </sheetViews>
  <sheetFormatPr defaultRowHeight="12.75"/>
  <cols>
    <col min="3" max="3" width="2.85546875" customWidth="1"/>
    <col min="4" max="4" width="9.140625" hidden="1" customWidth="1"/>
    <col min="5" max="5" width="31.5703125" customWidth="1"/>
    <col min="6" max="6" width="25" customWidth="1"/>
    <col min="7" max="7" width="18.28515625" customWidth="1"/>
    <col min="8" max="8" width="25.85546875" customWidth="1"/>
  </cols>
  <sheetData>
    <row r="3" spans="5:8" ht="20.25">
      <c r="E3" s="469" t="s">
        <v>391</v>
      </c>
      <c r="F3" s="507"/>
      <c r="G3" s="507"/>
      <c r="H3" s="507"/>
    </row>
    <row r="4" spans="5:8" ht="20.25">
      <c r="E4" s="244"/>
      <c r="F4" s="244"/>
      <c r="G4" s="244"/>
      <c r="H4" s="244"/>
    </row>
    <row r="5" spans="5:8" ht="20.25">
      <c r="E5" s="201" t="s">
        <v>315</v>
      </c>
      <c r="F5" s="38"/>
      <c r="G5" s="38"/>
      <c r="H5" s="38"/>
    </row>
    <row r="6" spans="5:8" ht="20.25">
      <c r="E6" s="38"/>
      <c r="F6" s="38"/>
      <c r="G6" s="38"/>
      <c r="H6" s="38"/>
    </row>
    <row r="7" spans="5:8" ht="20.25">
      <c r="E7" s="461" t="s">
        <v>93</v>
      </c>
      <c r="F7" s="461"/>
      <c r="G7" s="461"/>
      <c r="H7" s="461"/>
    </row>
    <row r="8" spans="5:8" ht="20.25">
      <c r="E8" s="469" t="s">
        <v>400</v>
      </c>
      <c r="F8" s="469"/>
      <c r="G8" s="469"/>
      <c r="H8" s="469"/>
    </row>
    <row r="9" spans="5:8" ht="18">
      <c r="E9" s="243"/>
      <c r="F9" s="243"/>
      <c r="G9" s="243"/>
      <c r="H9" s="243"/>
    </row>
    <row r="10" spans="5:8" ht="27" customHeight="1">
      <c r="E10" s="243"/>
      <c r="F10" s="243"/>
      <c r="G10" s="243"/>
      <c r="H10" s="245" t="s">
        <v>94</v>
      </c>
    </row>
    <row r="11" spans="5:8" ht="45" customHeight="1">
      <c r="E11" s="388" t="s">
        <v>312</v>
      </c>
      <c r="F11" s="388" t="s">
        <v>313</v>
      </c>
      <c r="G11" s="388" t="s">
        <v>97</v>
      </c>
      <c r="H11" s="360" t="s">
        <v>314</v>
      </c>
    </row>
    <row r="12" spans="5:8" ht="31.5" customHeight="1">
      <c r="E12" s="416" t="s">
        <v>30</v>
      </c>
      <c r="F12" s="217">
        <v>17</v>
      </c>
      <c r="G12" s="217">
        <v>294</v>
      </c>
      <c r="H12" s="226">
        <v>861</v>
      </c>
    </row>
    <row r="13" spans="5:8" ht="32.25" customHeight="1">
      <c r="E13" s="416" t="s">
        <v>32</v>
      </c>
      <c r="F13" s="217">
        <v>6</v>
      </c>
      <c r="G13" s="217">
        <v>93</v>
      </c>
      <c r="H13" s="226">
        <v>208</v>
      </c>
    </row>
    <row r="14" spans="5:8" ht="34.5" customHeight="1">
      <c r="E14" s="416" t="s">
        <v>70</v>
      </c>
      <c r="F14" s="217">
        <v>4</v>
      </c>
      <c r="G14" s="217">
        <v>58</v>
      </c>
      <c r="H14" s="226">
        <v>130</v>
      </c>
    </row>
    <row r="15" spans="5:8" ht="36" customHeight="1">
      <c r="E15" s="416" t="s">
        <v>75</v>
      </c>
      <c r="F15" s="217">
        <v>2</v>
      </c>
      <c r="G15" s="217">
        <v>34</v>
      </c>
      <c r="H15" s="226">
        <v>33</v>
      </c>
    </row>
    <row r="16" spans="5:8" ht="35.25" customHeight="1">
      <c r="E16" s="416" t="s">
        <v>69</v>
      </c>
      <c r="F16" s="217">
        <v>1</v>
      </c>
      <c r="G16" s="217">
        <v>11</v>
      </c>
      <c r="H16" s="226">
        <v>28</v>
      </c>
    </row>
    <row r="17" spans="5:8" ht="33.75" customHeight="1">
      <c r="E17" s="416" t="s">
        <v>53</v>
      </c>
      <c r="F17" s="217">
        <v>1</v>
      </c>
      <c r="G17" s="217">
        <v>11</v>
      </c>
      <c r="H17" s="226">
        <v>14</v>
      </c>
    </row>
    <row r="18" spans="5:8" ht="33.75" customHeight="1">
      <c r="E18" s="417" t="s">
        <v>0</v>
      </c>
      <c r="F18" s="370">
        <f>SUM(F12:F17)</f>
        <v>31</v>
      </c>
      <c r="G18" s="370">
        <f>SUM(G12:G17)</f>
        <v>501</v>
      </c>
      <c r="H18" s="370">
        <f>SUM(H12:H17)</f>
        <v>1274</v>
      </c>
    </row>
  </sheetData>
  <mergeCells count="3">
    <mergeCell ref="E7:H7"/>
    <mergeCell ref="E8:H8"/>
    <mergeCell ref="E3:H3"/>
  </mergeCells>
  <printOptions horizontalCentered="1"/>
  <pageMargins left="1.2" right="0.7" top="0.75" bottom="0.75" header="0.3" footer="0.3"/>
  <pageSetup scale="80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</sheetPr>
  <dimension ref="C1:AE34"/>
  <sheetViews>
    <sheetView view="pageBreakPreview" zoomScale="75" zoomScaleNormal="75" workbookViewId="0"/>
  </sheetViews>
  <sheetFormatPr defaultRowHeight="12.75"/>
  <cols>
    <col min="1" max="2" width="4.7109375" customWidth="1"/>
    <col min="3" max="3" width="14.7109375" customWidth="1"/>
    <col min="4" max="4" width="20.42578125" customWidth="1"/>
    <col min="5" max="5" width="19.7109375" customWidth="1"/>
    <col min="6" max="6" width="19.5703125" customWidth="1"/>
    <col min="7" max="8" width="20" customWidth="1"/>
    <col min="9" max="9" width="19.85546875" customWidth="1"/>
    <col min="10" max="10" width="19" customWidth="1"/>
    <col min="11" max="11" width="19.85546875" customWidth="1"/>
    <col min="12" max="12" width="19" customWidth="1"/>
    <col min="13" max="13" width="18.7109375" customWidth="1"/>
    <col min="14" max="14" width="19.28515625" customWidth="1"/>
    <col min="15" max="15" width="19.42578125" customWidth="1"/>
    <col min="16" max="16" width="17.7109375" customWidth="1"/>
    <col min="17" max="17" width="19.42578125" customWidth="1"/>
    <col min="19" max="19" width="9.140625" style="214"/>
    <col min="21" max="21" width="16.42578125" customWidth="1"/>
    <col min="22" max="22" width="18" customWidth="1"/>
    <col min="23" max="23" width="20.5703125" customWidth="1"/>
    <col min="24" max="24" width="18.28515625" customWidth="1"/>
    <col min="25" max="25" width="20.7109375" customWidth="1"/>
    <col min="26" max="26" width="18.7109375" customWidth="1"/>
    <col min="27" max="27" width="13.85546875" customWidth="1"/>
    <col min="28" max="28" width="11.28515625" customWidth="1"/>
    <col min="29" max="29" width="14.42578125" customWidth="1"/>
    <col min="30" max="30" width="11.7109375" customWidth="1"/>
    <col min="31" max="31" width="13.28515625" customWidth="1"/>
    <col min="32" max="32" width="11" customWidth="1"/>
    <col min="33" max="33" width="16" customWidth="1"/>
  </cols>
  <sheetData>
    <row r="1" spans="3:31" ht="39.950000000000003" customHeight="1">
      <c r="C1" s="469" t="s">
        <v>285</v>
      </c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U1" s="29" t="s">
        <v>171</v>
      </c>
      <c r="V1" s="29" t="s">
        <v>172</v>
      </c>
      <c r="W1" s="29" t="s">
        <v>185</v>
      </c>
      <c r="X1" s="29" t="s">
        <v>173</v>
      </c>
      <c r="Y1" s="29" t="s">
        <v>174</v>
      </c>
      <c r="Z1" s="29" t="s">
        <v>175</v>
      </c>
      <c r="AB1" s="29"/>
      <c r="AD1" s="29"/>
    </row>
    <row r="2" spans="3:31" ht="39.950000000000003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U2" s="97">
        <v>4975.49</v>
      </c>
      <c r="V2" s="97">
        <v>1625.1289999999999</v>
      </c>
      <c r="W2" s="97">
        <v>424.95800000000003</v>
      </c>
      <c r="X2" s="97">
        <v>57.207000000000001</v>
      </c>
      <c r="Y2" s="97">
        <v>32.366</v>
      </c>
      <c r="Z2" s="97">
        <v>2.8010000000000002</v>
      </c>
      <c r="AB2" s="29"/>
      <c r="AD2" s="29"/>
    </row>
    <row r="3" spans="3:31" ht="39.950000000000003" customHeight="1">
      <c r="C3" s="174" t="s">
        <v>71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553"/>
      <c r="Q3" s="553"/>
      <c r="U3" s="27">
        <v>846135.72900000005</v>
      </c>
      <c r="V3" s="27">
        <v>152721.03700000001</v>
      </c>
      <c r="W3" s="27">
        <v>61153.161</v>
      </c>
      <c r="X3" s="27">
        <v>7723.6049999999996</v>
      </c>
      <c r="Y3" s="27">
        <v>3572.759</v>
      </c>
      <c r="Z3" s="27">
        <v>3972.9380000000001</v>
      </c>
      <c r="AB3" s="26"/>
      <c r="AD3" s="26"/>
    </row>
    <row r="4" spans="3:31" ht="39.950000000000003" customHeight="1"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U4" s="142">
        <f t="shared" ref="U4:Z4" si="0">U2+U3</f>
        <v>851111.21900000004</v>
      </c>
      <c r="V4" s="142">
        <f t="shared" si="0"/>
        <v>154346.166</v>
      </c>
      <c r="W4" s="142">
        <f t="shared" si="0"/>
        <v>61578.118999999999</v>
      </c>
      <c r="X4" s="142">
        <f t="shared" si="0"/>
        <v>7780.8119999999999</v>
      </c>
      <c r="Y4" s="142">
        <f t="shared" si="0"/>
        <v>3605.125</v>
      </c>
      <c r="Z4" s="142">
        <f t="shared" si="0"/>
        <v>3975.739</v>
      </c>
      <c r="AA4" s="143"/>
      <c r="AB4" s="143"/>
      <c r="AC4" s="143"/>
      <c r="AD4" s="143"/>
      <c r="AE4" s="143"/>
    </row>
    <row r="5" spans="3:31" ht="39.950000000000003" customHeight="1">
      <c r="C5" s="503" t="s">
        <v>66</v>
      </c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</row>
    <row r="6" spans="3:31" ht="39.950000000000003" customHeight="1"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W6" s="117" t="s">
        <v>308</v>
      </c>
    </row>
    <row r="7" spans="3:31" ht="39.950000000000003" customHeight="1"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526" t="s">
        <v>14</v>
      </c>
      <c r="Q7" s="526"/>
      <c r="U7" s="117">
        <v>7897.6059999999998</v>
      </c>
      <c r="V7" s="117">
        <v>2837.1610000000001</v>
      </c>
      <c r="W7" s="117">
        <v>454.47</v>
      </c>
      <c r="X7" s="117">
        <v>92.771000000000001</v>
      </c>
      <c r="Y7" s="117">
        <v>72.706000000000003</v>
      </c>
      <c r="Z7" s="117">
        <v>28.003</v>
      </c>
    </row>
    <row r="8" spans="3:31" ht="39.950000000000003" customHeight="1">
      <c r="C8" s="533" t="s">
        <v>12</v>
      </c>
      <c r="D8" s="539" t="s">
        <v>170</v>
      </c>
      <c r="E8" s="538"/>
      <c r="F8" s="539" t="s">
        <v>171</v>
      </c>
      <c r="G8" s="538"/>
      <c r="H8" s="539" t="s">
        <v>172</v>
      </c>
      <c r="I8" s="538"/>
      <c r="J8" s="539" t="s">
        <v>183</v>
      </c>
      <c r="K8" s="538"/>
      <c r="L8" s="539" t="s">
        <v>173</v>
      </c>
      <c r="M8" s="538"/>
      <c r="N8" s="539" t="s">
        <v>174</v>
      </c>
      <c r="O8" s="538"/>
      <c r="P8" s="539" t="s">
        <v>175</v>
      </c>
      <c r="Q8" s="538"/>
    </row>
    <row r="9" spans="3:31" ht="39.950000000000003" customHeight="1">
      <c r="C9" s="542"/>
      <c r="D9" s="508" t="s">
        <v>184</v>
      </c>
      <c r="E9" s="508" t="s">
        <v>65</v>
      </c>
      <c r="F9" s="508" t="s">
        <v>184</v>
      </c>
      <c r="G9" s="508" t="s">
        <v>65</v>
      </c>
      <c r="H9" s="508" t="s">
        <v>184</v>
      </c>
      <c r="I9" s="508" t="s">
        <v>65</v>
      </c>
      <c r="J9" s="508" t="s">
        <v>184</v>
      </c>
      <c r="K9" s="508" t="s">
        <v>65</v>
      </c>
      <c r="L9" s="508" t="s">
        <v>184</v>
      </c>
      <c r="M9" s="508" t="s">
        <v>65</v>
      </c>
      <c r="N9" s="508" t="s">
        <v>184</v>
      </c>
      <c r="O9" s="508" t="s">
        <v>65</v>
      </c>
      <c r="P9" s="508" t="s">
        <v>184</v>
      </c>
      <c r="Q9" s="508" t="s">
        <v>65</v>
      </c>
    </row>
    <row r="10" spans="3:31" ht="39.950000000000003" customHeight="1"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</row>
    <row r="11" spans="3:31" s="38" customFormat="1" ht="50.1" customHeight="1">
      <c r="C11" s="210" t="s">
        <v>26</v>
      </c>
      <c r="D11" s="146">
        <f t="shared" ref="D11:D21" si="1">F11+H11+J11+L11+N11+P11</f>
        <v>632203.179</v>
      </c>
      <c r="E11" s="158">
        <f t="shared" ref="E11:E21" si="2">G11+I11+K11+M11+O11+Q11</f>
        <v>623467.63499999989</v>
      </c>
      <c r="F11" s="146">
        <v>484523.55300000001</v>
      </c>
      <c r="G11" s="158">
        <v>478891.65500000003</v>
      </c>
      <c r="H11" s="146">
        <v>98785.493000000002</v>
      </c>
      <c r="I11" s="158">
        <v>96755.894</v>
      </c>
      <c r="J11" s="146">
        <v>37407.603000000003</v>
      </c>
      <c r="K11" s="158">
        <v>36426.665999999997</v>
      </c>
      <c r="L11" s="146">
        <v>6827.5640000000003</v>
      </c>
      <c r="M11" s="158">
        <v>6799.6660000000002</v>
      </c>
      <c r="N11" s="146">
        <v>2346.8220000000001</v>
      </c>
      <c r="O11" s="158">
        <v>2286.2489999999998</v>
      </c>
      <c r="P11" s="146">
        <v>2312.1439999999998</v>
      </c>
      <c r="Q11" s="158">
        <v>2307.5050000000001</v>
      </c>
      <c r="S11" s="215"/>
    </row>
    <row r="12" spans="3:31" s="38" customFormat="1" ht="50.1" customHeight="1">
      <c r="C12" s="210" t="s">
        <v>74</v>
      </c>
      <c r="D12" s="146">
        <f t="shared" si="1"/>
        <v>703755.88800000015</v>
      </c>
      <c r="E12" s="158">
        <f t="shared" si="2"/>
        <v>695403.86699999997</v>
      </c>
      <c r="F12" s="146">
        <v>542090.18099999998</v>
      </c>
      <c r="G12" s="158">
        <v>536965.32799999998</v>
      </c>
      <c r="H12" s="146">
        <v>107793.27</v>
      </c>
      <c r="I12" s="158">
        <v>105236.647</v>
      </c>
      <c r="J12" s="146">
        <v>41775.175000000003</v>
      </c>
      <c r="K12" s="158">
        <v>41223.495999999999</v>
      </c>
      <c r="L12" s="146">
        <v>6962.8829999999998</v>
      </c>
      <c r="M12" s="158">
        <v>6910.4350000000004</v>
      </c>
      <c r="N12" s="146">
        <v>2590.5839999999998</v>
      </c>
      <c r="O12" s="158">
        <v>2527.7170000000001</v>
      </c>
      <c r="P12" s="146">
        <v>2543.7950000000001</v>
      </c>
      <c r="Q12" s="158">
        <v>2540.2440000000001</v>
      </c>
      <c r="S12" s="215"/>
    </row>
    <row r="13" spans="3:31" s="38" customFormat="1" ht="50.1" customHeight="1">
      <c r="C13" s="210" t="s">
        <v>86</v>
      </c>
      <c r="D13" s="146">
        <f t="shared" si="1"/>
        <v>775599.32100000011</v>
      </c>
      <c r="E13" s="158">
        <f t="shared" si="2"/>
        <v>767825.88500000001</v>
      </c>
      <c r="F13" s="146">
        <v>602197.48600000003</v>
      </c>
      <c r="G13" s="158">
        <v>597157.52</v>
      </c>
      <c r="H13" s="146">
        <v>114970.49</v>
      </c>
      <c r="I13" s="158">
        <v>112871.821</v>
      </c>
      <c r="J13" s="146">
        <v>45802.072</v>
      </c>
      <c r="K13" s="158">
        <v>45260.146000000001</v>
      </c>
      <c r="L13" s="146">
        <v>7087.4129999999996</v>
      </c>
      <c r="M13" s="158">
        <v>7033.3270000000002</v>
      </c>
      <c r="N13" s="146">
        <v>2740.8490000000002</v>
      </c>
      <c r="O13" s="158">
        <v>2704.645</v>
      </c>
      <c r="P13" s="146">
        <v>2801.011</v>
      </c>
      <c r="Q13" s="158">
        <v>2798.4259999999999</v>
      </c>
      <c r="S13" s="215"/>
    </row>
    <row r="14" spans="3:31" s="38" customFormat="1" ht="50.1" customHeight="1">
      <c r="C14" s="210" t="s">
        <v>88</v>
      </c>
      <c r="D14" s="146">
        <f t="shared" si="1"/>
        <v>842193.55</v>
      </c>
      <c r="E14" s="158">
        <f t="shared" si="2"/>
        <v>835202.02</v>
      </c>
      <c r="F14" s="146">
        <v>657065.946</v>
      </c>
      <c r="G14" s="158">
        <v>651881.55099999998</v>
      </c>
      <c r="H14" s="146">
        <v>122452.106</v>
      </c>
      <c r="I14" s="158">
        <v>121185.522</v>
      </c>
      <c r="J14" s="146">
        <v>49519.063000000002</v>
      </c>
      <c r="K14" s="158">
        <v>49057.15</v>
      </c>
      <c r="L14" s="146">
        <v>7205.4849999999997</v>
      </c>
      <c r="M14" s="158">
        <v>7166.4380000000001</v>
      </c>
      <c r="N14" s="146">
        <v>2886.1669999999999</v>
      </c>
      <c r="O14" s="158">
        <v>2849.8710000000001</v>
      </c>
      <c r="P14" s="146">
        <v>3064.7829999999999</v>
      </c>
      <c r="Q14" s="158">
        <v>3061.4879999999998</v>
      </c>
      <c r="S14" s="215"/>
    </row>
    <row r="15" spans="3:31" s="38" customFormat="1" ht="50.1" customHeight="1">
      <c r="C15" s="210" t="s">
        <v>89</v>
      </c>
      <c r="D15" s="146">
        <f t="shared" si="1"/>
        <v>914250.28000000014</v>
      </c>
      <c r="E15" s="158">
        <f t="shared" si="2"/>
        <v>907837.94400000013</v>
      </c>
      <c r="F15" s="146">
        <v>715572.59299999999</v>
      </c>
      <c r="G15" s="158">
        <v>710742.96400000004</v>
      </c>
      <c r="H15" s="146">
        <v>131629.511</v>
      </c>
      <c r="I15" s="158">
        <v>130566.447</v>
      </c>
      <c r="J15" s="146">
        <v>53322.519</v>
      </c>
      <c r="K15" s="158">
        <v>52870.006999999998</v>
      </c>
      <c r="L15" s="146">
        <v>7363.8320000000003</v>
      </c>
      <c r="M15" s="158">
        <v>7324.1149999999998</v>
      </c>
      <c r="N15" s="146">
        <v>3039.471</v>
      </c>
      <c r="O15" s="158">
        <v>3015.0740000000001</v>
      </c>
      <c r="P15" s="146">
        <v>3322.3539999999998</v>
      </c>
      <c r="Q15" s="158">
        <v>3319.337</v>
      </c>
      <c r="S15" s="215"/>
    </row>
    <row r="16" spans="3:31" s="38" customFormat="1" ht="50.1" customHeight="1">
      <c r="C16" s="210" t="s">
        <v>153</v>
      </c>
      <c r="D16" s="209">
        <f t="shared" si="1"/>
        <v>993677.02599999995</v>
      </c>
      <c r="E16" s="158">
        <f t="shared" si="2"/>
        <v>986559.07500000007</v>
      </c>
      <c r="F16" s="209">
        <v>779309.58900000004</v>
      </c>
      <c r="G16" s="158">
        <v>774334.09900000005</v>
      </c>
      <c r="H16" s="146">
        <v>142580.62299999999</v>
      </c>
      <c r="I16" s="158">
        <v>140955.49400000001</v>
      </c>
      <c r="J16" s="146">
        <v>57329.858999999997</v>
      </c>
      <c r="K16" s="158">
        <v>56904.900999999998</v>
      </c>
      <c r="L16" s="146">
        <v>7564.0140000000001</v>
      </c>
      <c r="M16" s="158">
        <v>7506.8059999999996</v>
      </c>
      <c r="N16" s="146">
        <v>3287.7640000000001</v>
      </c>
      <c r="O16" s="158">
        <v>3255.3980000000001</v>
      </c>
      <c r="P16" s="146">
        <v>3605.1770000000001</v>
      </c>
      <c r="Q16" s="158">
        <v>3602.377</v>
      </c>
      <c r="S16" s="215"/>
    </row>
    <row r="17" spans="3:19" s="38" customFormat="1" ht="50.1" customHeight="1">
      <c r="C17" s="186" t="s">
        <v>228</v>
      </c>
      <c r="D17" s="209">
        <f t="shared" si="1"/>
        <v>1082583.5139999997</v>
      </c>
      <c r="E17" s="146">
        <f t="shared" si="2"/>
        <v>1075279.2290000003</v>
      </c>
      <c r="F17" s="209">
        <v>851080.26</v>
      </c>
      <c r="G17" s="136">
        <v>846135.72900000005</v>
      </c>
      <c r="H17" s="209">
        <v>154582.20499999999</v>
      </c>
      <c r="I17" s="136">
        <v>152721.03700000001</v>
      </c>
      <c r="J17" s="209">
        <v>61539.445</v>
      </c>
      <c r="K17" s="136">
        <v>61153.161</v>
      </c>
      <c r="L17" s="209">
        <v>7799.6289999999999</v>
      </c>
      <c r="M17" s="136">
        <v>7723.6049999999996</v>
      </c>
      <c r="N17" s="209">
        <v>3607.538</v>
      </c>
      <c r="O17" s="136">
        <v>3572.759</v>
      </c>
      <c r="P17" s="209">
        <v>3974.4369999999999</v>
      </c>
      <c r="Q17" s="208">
        <v>3972.9380000000001</v>
      </c>
      <c r="S17" s="215"/>
    </row>
    <row r="18" spans="3:19" s="38" customFormat="1" ht="50.1" customHeight="1">
      <c r="C18" s="210" t="s">
        <v>303</v>
      </c>
      <c r="D18" s="136">
        <f t="shared" si="1"/>
        <v>1188943.446</v>
      </c>
      <c r="E18" s="146">
        <f t="shared" si="2"/>
        <v>1177560.7300000002</v>
      </c>
      <c r="F18" s="186">
        <v>938464.36600000004</v>
      </c>
      <c r="G18" s="146">
        <v>930566.76</v>
      </c>
      <c r="H18" s="186">
        <v>168226.46599999999</v>
      </c>
      <c r="I18" s="136">
        <v>165389.30600000001</v>
      </c>
      <c r="J18" s="186">
        <v>65884.804999999993</v>
      </c>
      <c r="K18" s="136">
        <v>65430.334999999999</v>
      </c>
      <c r="L18" s="186">
        <v>8057.2610000000004</v>
      </c>
      <c r="M18" s="146">
        <v>7964.49</v>
      </c>
      <c r="N18" s="186">
        <v>3959.509</v>
      </c>
      <c r="O18" s="136">
        <v>3886.8029999999999</v>
      </c>
      <c r="P18" s="186">
        <v>4351.0389999999998</v>
      </c>
      <c r="Q18" s="208">
        <v>4323.0360000000001</v>
      </c>
      <c r="S18" s="215"/>
    </row>
    <row r="19" spans="3:19" s="38" customFormat="1" ht="50.1" customHeight="1">
      <c r="C19" s="210" t="s">
        <v>318</v>
      </c>
      <c r="D19" s="186">
        <f t="shared" si="1"/>
        <v>1301466.773</v>
      </c>
      <c r="E19" s="158">
        <f t="shared" si="2"/>
        <v>1285139.808</v>
      </c>
      <c r="F19" s="146">
        <v>1032723.88</v>
      </c>
      <c r="G19" s="158">
        <v>1020339.297</v>
      </c>
      <c r="H19" s="146">
        <v>181537.58499999999</v>
      </c>
      <c r="I19" s="158">
        <v>178232.62000000002</v>
      </c>
      <c r="J19" s="146">
        <v>69840.993000000002</v>
      </c>
      <c r="K19" s="158">
        <v>69379.199999999997</v>
      </c>
      <c r="L19" s="146">
        <v>8362.9500000000007</v>
      </c>
      <c r="M19" s="158">
        <v>8278.52</v>
      </c>
      <c r="N19" s="146">
        <v>4307.08</v>
      </c>
      <c r="O19" s="158">
        <v>4238.3220000000001</v>
      </c>
      <c r="P19" s="146">
        <v>4694.2849999999999</v>
      </c>
      <c r="Q19" s="158">
        <v>4671.8490000000002</v>
      </c>
      <c r="R19" s="186"/>
      <c r="S19" s="215"/>
    </row>
    <row r="20" spans="3:19" s="38" customFormat="1" ht="50.1" customHeight="1">
      <c r="C20" s="186" t="s">
        <v>329</v>
      </c>
      <c r="D20" s="186">
        <f t="shared" si="1"/>
        <v>1509106.5510000002</v>
      </c>
      <c r="E20" s="136">
        <f t="shared" si="2"/>
        <v>1476649.9169999999</v>
      </c>
      <c r="F20" s="209">
        <v>1205663.416</v>
      </c>
      <c r="G20" s="146">
        <v>1180255.1629999999</v>
      </c>
      <c r="H20" s="186">
        <v>206639.65500000003</v>
      </c>
      <c r="I20" s="136">
        <v>200109.10400000002</v>
      </c>
      <c r="J20" s="186">
        <v>77223.641000000003</v>
      </c>
      <c r="K20" s="136">
        <v>76855.150999999998</v>
      </c>
      <c r="L20" s="186">
        <v>8885.7250000000004</v>
      </c>
      <c r="M20" s="136">
        <v>8802.1830000000009</v>
      </c>
      <c r="N20" s="186">
        <v>5130.57</v>
      </c>
      <c r="O20" s="136">
        <v>5093.6399999999994</v>
      </c>
      <c r="P20" s="186">
        <v>5563.5440000000008</v>
      </c>
      <c r="Q20" s="208">
        <v>5534.6760000000004</v>
      </c>
      <c r="R20" s="136"/>
      <c r="S20" s="215"/>
    </row>
    <row r="21" spans="3:19" s="38" customFormat="1" ht="50.1" customHeight="1">
      <c r="C21" s="188" t="s">
        <v>393</v>
      </c>
      <c r="D21" s="188">
        <f t="shared" si="1"/>
        <v>0</v>
      </c>
      <c r="E21" s="162">
        <f t="shared" si="2"/>
        <v>0</v>
      </c>
      <c r="F21" s="188">
        <v>0</v>
      </c>
      <c r="G21" s="165">
        <v>0</v>
      </c>
      <c r="H21" s="188">
        <v>0</v>
      </c>
      <c r="I21" s="161">
        <v>0</v>
      </c>
      <c r="J21" s="188">
        <v>0</v>
      </c>
      <c r="K21" s="161">
        <v>0</v>
      </c>
      <c r="L21" s="188">
        <v>0</v>
      </c>
      <c r="M21" s="165">
        <v>0</v>
      </c>
      <c r="N21" s="188">
        <v>0</v>
      </c>
      <c r="O21" s="161">
        <v>0</v>
      </c>
      <c r="P21" s="188">
        <v>0</v>
      </c>
      <c r="Q21" s="162">
        <v>0</v>
      </c>
      <c r="R21" s="136"/>
      <c r="S21" s="215"/>
    </row>
    <row r="22" spans="3:19" s="38" customFormat="1" ht="50.1" customHeight="1">
      <c r="C22" s="136"/>
      <c r="D22" s="136"/>
      <c r="E22" s="136"/>
      <c r="F22" s="136"/>
      <c r="G22" s="146"/>
      <c r="H22" s="136"/>
      <c r="I22" s="136"/>
      <c r="J22" s="136"/>
      <c r="K22" s="136"/>
      <c r="L22" s="136"/>
      <c r="M22" s="146"/>
      <c r="N22" s="136"/>
      <c r="O22" s="136"/>
      <c r="P22" s="136"/>
      <c r="Q22" s="136"/>
      <c r="R22" s="136"/>
      <c r="S22" s="215"/>
    </row>
    <row r="23" spans="3:19" s="38" customFormat="1" ht="65.25" customHeight="1">
      <c r="C23" s="136"/>
      <c r="D23" s="136"/>
      <c r="E23" s="238"/>
      <c r="G23" s="14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215"/>
    </row>
    <row r="24" spans="3:19" s="38" customFormat="1" ht="65.25" customHeight="1">
      <c r="C24" s="136"/>
      <c r="D24" s="136"/>
      <c r="E24" s="238"/>
      <c r="G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215"/>
    </row>
    <row r="25" spans="3:19" s="38" customFormat="1" ht="50.1" customHeight="1">
      <c r="C25" s="136"/>
      <c r="D25" s="136"/>
      <c r="E25" s="136"/>
      <c r="G25" s="146"/>
      <c r="H25" s="187"/>
      <c r="I25" s="146"/>
      <c r="J25" s="146"/>
      <c r="K25" s="146"/>
      <c r="L25" s="146"/>
      <c r="M25" s="146"/>
      <c r="N25" s="146"/>
      <c r="O25" s="146"/>
      <c r="P25" s="146"/>
      <c r="Q25" s="146"/>
      <c r="R25" s="136"/>
      <c r="S25" s="215"/>
    </row>
    <row r="26" spans="3:19" s="38" customFormat="1" ht="88.5" customHeight="1">
      <c r="C26" s="136"/>
      <c r="D26" s="136"/>
      <c r="E26" s="371"/>
      <c r="F26" s="136"/>
      <c r="R26" s="136"/>
      <c r="S26" s="215"/>
    </row>
    <row r="27" spans="3:19" s="38" customFormat="1" ht="88.5" customHeight="1">
      <c r="C27" s="136"/>
      <c r="D27" s="136"/>
      <c r="E27" s="371"/>
      <c r="F27" s="136"/>
      <c r="G27" s="187"/>
      <c r="I27" s="187"/>
      <c r="K27" s="187"/>
      <c r="M27" s="187"/>
      <c r="O27" s="187"/>
      <c r="Q27" s="187"/>
      <c r="R27" s="136"/>
      <c r="S27" s="215"/>
    </row>
    <row r="28" spans="3:19" s="38" customFormat="1" ht="79.5" customHeight="1">
      <c r="C28" s="136"/>
      <c r="D28" s="136"/>
      <c r="E28" s="552"/>
      <c r="F28" s="552"/>
      <c r="G28" s="552"/>
      <c r="H28" s="136"/>
      <c r="I28" s="146"/>
      <c r="J28" s="136"/>
      <c r="K28" s="146"/>
      <c r="L28" s="136"/>
      <c r="M28" s="146"/>
      <c r="N28" s="136"/>
      <c r="O28" s="146"/>
      <c r="P28" s="136"/>
      <c r="Q28" s="146"/>
      <c r="R28" s="136"/>
      <c r="S28" s="215"/>
    </row>
    <row r="29" spans="3:19" s="38" customFormat="1" ht="50.1" customHeight="1">
      <c r="C29" s="136"/>
      <c r="D29" s="136"/>
      <c r="E29" s="136"/>
      <c r="F29" s="136"/>
      <c r="G29" s="136"/>
      <c r="H29" s="136"/>
      <c r="I29" s="146"/>
      <c r="J29" s="136"/>
      <c r="K29" s="146"/>
      <c r="L29" s="136"/>
      <c r="M29" s="146"/>
      <c r="N29" s="136"/>
      <c r="O29" s="146"/>
      <c r="P29" s="136"/>
      <c r="Q29" s="146"/>
      <c r="R29" s="136"/>
      <c r="S29" s="215"/>
    </row>
    <row r="30" spans="3:19" s="38" customFormat="1" ht="50.1" customHeight="1">
      <c r="C30" s="136"/>
      <c r="D30" s="136"/>
      <c r="E30" s="136"/>
      <c r="F30" s="13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36"/>
      <c r="S30" s="215"/>
    </row>
    <row r="31" spans="3:19" s="38" customFormat="1" ht="50.1" customHeight="1">
      <c r="C31" s="136"/>
      <c r="D31" s="136"/>
      <c r="E31" s="136"/>
      <c r="F31" s="136"/>
      <c r="G31" s="146"/>
      <c r="H31" s="136"/>
      <c r="I31" s="146"/>
      <c r="J31" s="136"/>
      <c r="K31" s="146"/>
      <c r="L31" s="136"/>
      <c r="M31" s="146"/>
      <c r="N31" s="136"/>
      <c r="O31" s="146"/>
      <c r="P31" s="136"/>
      <c r="Q31" s="146"/>
      <c r="R31" s="136"/>
      <c r="S31" s="215"/>
    </row>
    <row r="32" spans="3:19" ht="57.75" customHeight="1">
      <c r="E32" s="25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</row>
    <row r="33" spans="3:17" ht="39.950000000000003" customHeight="1"/>
    <row r="34" spans="3:17" ht="15">
      <c r="C34" s="36"/>
      <c r="D34" s="36"/>
      <c r="E34" s="36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</sheetData>
  <mergeCells count="27">
    <mergeCell ref="E28:G28"/>
    <mergeCell ref="C1:Q1"/>
    <mergeCell ref="P3:Q3"/>
    <mergeCell ref="C5:Q5"/>
    <mergeCell ref="P7:Q7"/>
    <mergeCell ref="J8:K8"/>
    <mergeCell ref="L8:M8"/>
    <mergeCell ref="N8:O8"/>
    <mergeCell ref="P8:Q8"/>
    <mergeCell ref="C8:C10"/>
    <mergeCell ref="D8:E8"/>
    <mergeCell ref="F8:G8"/>
    <mergeCell ref="H8:I8"/>
    <mergeCell ref="D9:D10"/>
    <mergeCell ref="E9:E10"/>
    <mergeCell ref="N9:N10"/>
    <mergeCell ref="Q9:Q10"/>
    <mergeCell ref="J9:J10"/>
    <mergeCell ref="K9:K10"/>
    <mergeCell ref="L9:L10"/>
    <mergeCell ref="M9:M10"/>
    <mergeCell ref="O9:O10"/>
    <mergeCell ref="F9:F10"/>
    <mergeCell ref="G9:G10"/>
    <mergeCell ref="H9:H10"/>
    <mergeCell ref="I9:I10"/>
    <mergeCell ref="P9:P10"/>
  </mergeCells>
  <phoneticPr fontId="2" type="noConversion"/>
  <pageMargins left="0.25" right="0.25" top="1" bottom="1" header="0.5" footer="0.5"/>
  <pageSetup scale="42" orientation="landscape" r:id="rId1"/>
  <headerFooter alignWithMargins="0"/>
  <rowBreaks count="2" manualBreakCount="2">
    <brk id="22" max="31" man="1"/>
    <brk id="33" max="31" man="1"/>
  </rowBreaks>
  <colBreaks count="1" manualBreakCount="1">
    <brk id="19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1:K245"/>
  <sheetViews>
    <sheetView view="pageBreakPreview" zoomScale="75" zoomScaleSheetLayoutView="75" workbookViewId="0"/>
  </sheetViews>
  <sheetFormatPr defaultRowHeight="12.75"/>
  <cols>
    <col min="1" max="2" width="5" customWidth="1"/>
    <col min="3" max="3" width="11.42578125" customWidth="1"/>
    <col min="4" max="4" width="16.28515625" customWidth="1"/>
    <col min="5" max="5" width="16.5703125" customWidth="1"/>
    <col min="6" max="6" width="16.28515625" customWidth="1"/>
    <col min="7" max="8" width="16.5703125" customWidth="1"/>
    <col min="9" max="9" width="16.28515625" customWidth="1"/>
    <col min="10" max="10" width="15.7109375" customWidth="1"/>
    <col min="11" max="11" width="17.42578125" customWidth="1"/>
    <col min="12" max="12" width="4.7109375" customWidth="1"/>
  </cols>
  <sheetData>
    <row r="1" spans="3:11" ht="39.950000000000003" customHeight="1">
      <c r="C1" s="442" t="s">
        <v>292</v>
      </c>
      <c r="D1" s="442"/>
      <c r="E1" s="442"/>
      <c r="F1" s="442"/>
      <c r="G1" s="442"/>
      <c r="H1" s="442"/>
      <c r="I1" s="442"/>
      <c r="J1" s="442"/>
      <c r="K1" s="442"/>
    </row>
    <row r="2" spans="3:11" ht="39.950000000000003" customHeight="1">
      <c r="C2" s="117" t="s">
        <v>13</v>
      </c>
      <c r="D2" s="117"/>
      <c r="E2" s="117"/>
      <c r="F2" s="117"/>
      <c r="G2" s="117"/>
      <c r="H2" s="117"/>
      <c r="I2" s="117"/>
      <c r="J2" s="117"/>
      <c r="K2" s="117"/>
    </row>
    <row r="3" spans="3:11" ht="39.950000000000003" customHeight="1">
      <c r="C3" s="117"/>
      <c r="D3" s="117"/>
      <c r="E3" s="117"/>
      <c r="F3" s="117"/>
      <c r="G3" s="117"/>
      <c r="H3" s="117"/>
      <c r="I3" s="117"/>
      <c r="J3" s="117"/>
      <c r="K3" s="117"/>
    </row>
    <row r="4" spans="3:11" ht="39.950000000000003" customHeight="1">
      <c r="C4" s="441" t="s">
        <v>15</v>
      </c>
      <c r="D4" s="441"/>
      <c r="E4" s="441"/>
      <c r="F4" s="441"/>
      <c r="G4" s="441"/>
      <c r="H4" s="441"/>
      <c r="I4" s="441"/>
      <c r="J4" s="441"/>
      <c r="K4" s="441"/>
    </row>
    <row r="5" spans="3:11" ht="39.950000000000003" customHeight="1">
      <c r="C5" s="29"/>
      <c r="D5" s="29"/>
      <c r="E5" s="29"/>
      <c r="F5" s="29"/>
      <c r="G5" s="29"/>
      <c r="H5" s="29"/>
      <c r="I5" s="29"/>
      <c r="J5" s="29"/>
      <c r="K5" s="29"/>
    </row>
    <row r="6" spans="3:11" ht="20.25" customHeight="1">
      <c r="C6" s="29"/>
      <c r="D6" s="29"/>
      <c r="E6" s="29"/>
      <c r="F6" s="29"/>
      <c r="G6" s="29"/>
      <c r="H6" s="29"/>
      <c r="I6" s="29"/>
      <c r="J6" s="29"/>
      <c r="K6" s="35" t="s">
        <v>14</v>
      </c>
    </row>
    <row r="7" spans="3:11" ht="72.75" customHeight="1">
      <c r="C7" s="287" t="s">
        <v>12</v>
      </c>
      <c r="D7" s="287" t="s">
        <v>176</v>
      </c>
      <c r="E7" s="287" t="s">
        <v>164</v>
      </c>
      <c r="F7" s="287" t="s">
        <v>165</v>
      </c>
      <c r="G7" s="287" t="s">
        <v>166</v>
      </c>
      <c r="H7" s="287" t="s">
        <v>167</v>
      </c>
      <c r="I7" s="287" t="s">
        <v>323</v>
      </c>
      <c r="J7" s="287" t="s">
        <v>177</v>
      </c>
      <c r="K7" s="287" t="s">
        <v>0</v>
      </c>
    </row>
    <row r="8" spans="3:11" ht="54.95" customHeight="1">
      <c r="C8" s="288" t="s">
        <v>10</v>
      </c>
      <c r="D8" s="112">
        <v>75138.548999999999</v>
      </c>
      <c r="E8" s="112">
        <v>5579.4279999999999</v>
      </c>
      <c r="F8" s="112">
        <v>41626.33</v>
      </c>
      <c r="G8" s="112">
        <v>110665.99799999999</v>
      </c>
      <c r="H8" s="112">
        <v>0</v>
      </c>
      <c r="I8" s="112">
        <v>0</v>
      </c>
      <c r="J8" s="112">
        <v>0</v>
      </c>
      <c r="K8" s="113">
        <v>233010.30499999999</v>
      </c>
    </row>
    <row r="9" spans="3:11" ht="54.95" customHeight="1">
      <c r="C9" s="288" t="s">
        <v>73</v>
      </c>
      <c r="D9" s="112">
        <v>79012.353999999992</v>
      </c>
      <c r="E9" s="112">
        <v>5721.7330000000002</v>
      </c>
      <c r="F9" s="112">
        <v>43777.409999999996</v>
      </c>
      <c r="G9" s="112">
        <v>119608.984</v>
      </c>
      <c r="H9" s="112">
        <v>0</v>
      </c>
      <c r="I9" s="112">
        <v>0</v>
      </c>
      <c r="J9" s="112">
        <v>0</v>
      </c>
      <c r="K9" s="113">
        <v>248120.481</v>
      </c>
    </row>
    <row r="10" spans="3:11" ht="54.95" customHeight="1">
      <c r="C10" s="288" t="s">
        <v>85</v>
      </c>
      <c r="D10" s="112">
        <v>65361.394</v>
      </c>
      <c r="E10" s="112">
        <v>7161.5430000000006</v>
      </c>
      <c r="F10" s="112">
        <v>50187.025999999998</v>
      </c>
      <c r="G10" s="112">
        <v>140312.44</v>
      </c>
      <c r="H10" s="112">
        <v>0</v>
      </c>
      <c r="I10" s="112">
        <v>0</v>
      </c>
      <c r="J10" s="112">
        <v>0</v>
      </c>
      <c r="K10" s="113">
        <v>263022.40299999999</v>
      </c>
    </row>
    <row r="11" spans="3:11" ht="54.95" customHeight="1">
      <c r="C11" s="288" t="s">
        <v>87</v>
      </c>
      <c r="D11" s="112">
        <v>66067.918999999994</v>
      </c>
      <c r="E11" s="112">
        <v>8520.2180000000008</v>
      </c>
      <c r="F11" s="112">
        <v>60875.892</v>
      </c>
      <c r="G11" s="112">
        <v>146271.122</v>
      </c>
      <c r="H11" s="112">
        <v>12114.73</v>
      </c>
      <c r="I11" s="112">
        <v>0</v>
      </c>
      <c r="J11" s="112">
        <v>0</v>
      </c>
      <c r="K11" s="113">
        <v>293849.88099999994</v>
      </c>
    </row>
    <row r="12" spans="3:11" ht="54.95" customHeight="1">
      <c r="C12" s="288" t="s">
        <v>90</v>
      </c>
      <c r="D12" s="112">
        <v>67068.353999999992</v>
      </c>
      <c r="E12" s="112">
        <v>8304.4369999999999</v>
      </c>
      <c r="F12" s="112">
        <v>69129.690999999992</v>
      </c>
      <c r="G12" s="112">
        <v>172832.54499999998</v>
      </c>
      <c r="H12" s="112">
        <v>18769.692999999999</v>
      </c>
      <c r="I12" s="112">
        <v>0</v>
      </c>
      <c r="J12" s="112">
        <v>0</v>
      </c>
      <c r="K12" s="113">
        <v>336104.72</v>
      </c>
    </row>
    <row r="13" spans="3:11" ht="54.95" customHeight="1">
      <c r="C13" s="289" t="s">
        <v>152</v>
      </c>
      <c r="D13" s="112">
        <v>77919.528000000006</v>
      </c>
      <c r="E13" s="112">
        <v>8808.9610000000011</v>
      </c>
      <c r="F13" s="112">
        <v>84813.02399999999</v>
      </c>
      <c r="G13" s="112">
        <v>195487.80600000001</v>
      </c>
      <c r="H13" s="112">
        <v>22796.484</v>
      </c>
      <c r="I13" s="112">
        <v>0</v>
      </c>
      <c r="J13" s="112">
        <v>1527.1770000000001</v>
      </c>
      <c r="K13" s="113">
        <v>391352.98000000004</v>
      </c>
    </row>
    <row r="14" spans="3:11" ht="54.95" customHeight="1">
      <c r="C14" s="289" t="s">
        <v>218</v>
      </c>
      <c r="D14" s="112">
        <v>95826.915999999997</v>
      </c>
      <c r="E14" s="112">
        <v>10485.817000000001</v>
      </c>
      <c r="F14" s="112">
        <v>108663.8</v>
      </c>
      <c r="G14" s="112">
        <v>262911.99200000003</v>
      </c>
      <c r="H14" s="112">
        <v>32950.838000000003</v>
      </c>
      <c r="I14" s="112">
        <v>0</v>
      </c>
      <c r="J14" s="112">
        <v>5035.4180000000006</v>
      </c>
      <c r="K14" s="113">
        <v>515874.78100000002</v>
      </c>
    </row>
    <row r="15" spans="3:11" ht="54.95" customHeight="1">
      <c r="C15" s="289" t="s">
        <v>301</v>
      </c>
      <c r="D15" s="112">
        <v>90976.551000000007</v>
      </c>
      <c r="E15" s="112">
        <v>10334.555</v>
      </c>
      <c r="F15" s="112">
        <v>123097.28599999999</v>
      </c>
      <c r="G15" s="112">
        <v>311400.62800000003</v>
      </c>
      <c r="H15" s="112">
        <v>53937.517999999996</v>
      </c>
      <c r="I15" s="112">
        <v>0</v>
      </c>
      <c r="J15" s="112">
        <v>8540.2970000000005</v>
      </c>
      <c r="K15" s="113">
        <v>598286.83500000008</v>
      </c>
    </row>
    <row r="16" spans="3:11" ht="54.95" customHeight="1">
      <c r="C16" s="289" t="s">
        <v>316</v>
      </c>
      <c r="D16" s="112">
        <v>92450.925000000003</v>
      </c>
      <c r="E16" s="112">
        <v>10879.789000000001</v>
      </c>
      <c r="F16" s="112">
        <v>139060.821</v>
      </c>
      <c r="G16" s="112">
        <v>342068.39199999999</v>
      </c>
      <c r="H16" s="112">
        <v>87771.803</v>
      </c>
      <c r="I16" s="112">
        <v>19930.255000000001</v>
      </c>
      <c r="J16" s="112">
        <v>12326.219000000001</v>
      </c>
      <c r="K16" s="113">
        <v>704488.20400000003</v>
      </c>
    </row>
    <row r="17" spans="3:11" ht="54.95" customHeight="1">
      <c r="C17" s="289" t="s">
        <v>327</v>
      </c>
      <c r="D17" s="112">
        <v>83186.630999999994</v>
      </c>
      <c r="E17" s="112">
        <v>10723.786</v>
      </c>
      <c r="F17" s="112">
        <v>184863.07199999999</v>
      </c>
      <c r="G17" s="112">
        <v>523929.91800000001</v>
      </c>
      <c r="H17" s="112">
        <v>124755.692</v>
      </c>
      <c r="I17" s="112">
        <v>28754.455999999998</v>
      </c>
      <c r="J17" s="112">
        <v>16392.194</v>
      </c>
      <c r="K17" s="113">
        <v>972605.74899999995</v>
      </c>
    </row>
    <row r="18" spans="3:11" ht="54.95" customHeight="1">
      <c r="C18" s="289" t="s">
        <v>394</v>
      </c>
      <c r="D18" s="112">
        <v>71477.645000000004</v>
      </c>
      <c r="E18" s="112">
        <v>9677.3520000000008</v>
      </c>
      <c r="F18" s="112">
        <v>211942.394</v>
      </c>
      <c r="G18" s="112">
        <v>653530.69200000004</v>
      </c>
      <c r="H18" s="112">
        <v>153998.413</v>
      </c>
      <c r="I18" s="112">
        <v>33983.599999999999</v>
      </c>
      <c r="J18" s="112">
        <v>39379.415999999997</v>
      </c>
      <c r="K18" s="113">
        <v>1173989.5120000001</v>
      </c>
    </row>
    <row r="19" spans="3:11" ht="49.5" customHeight="1">
      <c r="C19" s="372" t="s">
        <v>403</v>
      </c>
      <c r="D19" s="114">
        <v>62286.103000000003</v>
      </c>
      <c r="E19" s="114">
        <v>8825.2389999999996</v>
      </c>
      <c r="F19" s="114">
        <v>224969.696</v>
      </c>
      <c r="G19" s="114">
        <v>708245.24800000002</v>
      </c>
      <c r="H19" s="114">
        <v>139297.94699999999</v>
      </c>
      <c r="I19" s="114">
        <v>28916.892</v>
      </c>
      <c r="J19" s="114">
        <v>42142.665999999997</v>
      </c>
      <c r="K19" s="115">
        <v>1214683.791</v>
      </c>
    </row>
    <row r="20" spans="3:11" ht="33" customHeight="1">
      <c r="C20" s="29"/>
      <c r="D20" s="29"/>
      <c r="E20" s="29"/>
      <c r="F20" s="29"/>
      <c r="G20" s="29"/>
      <c r="H20" s="29"/>
      <c r="I20" s="29"/>
      <c r="J20" s="29"/>
      <c r="K20" s="29"/>
    </row>
    <row r="21" spans="3:11" ht="39.950000000000003" customHeight="1">
      <c r="C21" s="442" t="s">
        <v>293</v>
      </c>
      <c r="D21" s="442"/>
      <c r="E21" s="442"/>
      <c r="F21" s="442"/>
      <c r="G21" s="442"/>
      <c r="H21" s="442"/>
      <c r="I21" s="442"/>
      <c r="J21" s="442"/>
      <c r="K21" s="442"/>
    </row>
    <row r="22" spans="3:11" ht="39.950000000000003" customHeight="1">
      <c r="C22" s="117" t="s">
        <v>11</v>
      </c>
      <c r="D22" s="117"/>
      <c r="E22" s="117"/>
      <c r="F22" s="117"/>
      <c r="G22" s="117"/>
      <c r="H22" s="117"/>
      <c r="I22" s="117"/>
      <c r="J22" s="117"/>
      <c r="K22" s="117"/>
    </row>
    <row r="23" spans="3:11" ht="39.950000000000003" customHeight="1">
      <c r="C23" s="117"/>
      <c r="D23" s="117"/>
      <c r="E23" s="117"/>
      <c r="F23" s="117"/>
      <c r="G23" s="117"/>
      <c r="H23" s="117"/>
      <c r="I23" s="117"/>
      <c r="J23" s="117"/>
      <c r="K23" s="117"/>
    </row>
    <row r="24" spans="3:11" ht="39.950000000000003" customHeight="1">
      <c r="C24" s="441" t="s">
        <v>16</v>
      </c>
      <c r="D24" s="441"/>
      <c r="E24" s="441"/>
      <c r="F24" s="441"/>
      <c r="G24" s="441"/>
      <c r="H24" s="441"/>
      <c r="I24" s="441"/>
      <c r="J24" s="441"/>
      <c r="K24" s="441"/>
    </row>
    <row r="25" spans="3:11" ht="39.950000000000003" customHeight="1"/>
    <row r="26" spans="3:11" ht="20.100000000000001" customHeight="1">
      <c r="K26" s="10" t="s">
        <v>14</v>
      </c>
    </row>
    <row r="27" spans="3:11" ht="76.5" customHeight="1">
      <c r="C27" s="287" t="s">
        <v>12</v>
      </c>
      <c r="D27" s="287" t="s">
        <v>176</v>
      </c>
      <c r="E27" s="287" t="s">
        <v>164</v>
      </c>
      <c r="F27" s="287" t="s">
        <v>165</v>
      </c>
      <c r="G27" s="287" t="s">
        <v>166</v>
      </c>
      <c r="H27" s="287" t="s">
        <v>167</v>
      </c>
      <c r="I27" s="287" t="s">
        <v>323</v>
      </c>
      <c r="J27" s="287" t="s">
        <v>177</v>
      </c>
      <c r="K27" s="287" t="s">
        <v>0</v>
      </c>
    </row>
    <row r="28" spans="3:11" s="150" customFormat="1" ht="54.95" customHeight="1">
      <c r="C28" s="69" t="s">
        <v>10</v>
      </c>
      <c r="D28" s="112">
        <v>62288.419000000002</v>
      </c>
      <c r="E28" s="112">
        <v>5239.5839999999998</v>
      </c>
      <c r="F28" s="112">
        <v>39007.235000000001</v>
      </c>
      <c r="G28" s="112">
        <v>102773.382</v>
      </c>
      <c r="H28" s="126">
        <v>0</v>
      </c>
      <c r="I28" s="126">
        <v>0</v>
      </c>
      <c r="J28" s="126">
        <v>0</v>
      </c>
      <c r="K28" s="113">
        <v>209308.62</v>
      </c>
    </row>
    <row r="29" spans="3:11" s="150" customFormat="1" ht="54.95" customHeight="1">
      <c r="C29" s="69" t="s">
        <v>73</v>
      </c>
      <c r="D29" s="112">
        <v>61551.881999999998</v>
      </c>
      <c r="E29" s="112">
        <v>5388.4859999999999</v>
      </c>
      <c r="F29" s="112">
        <v>42142.095999999998</v>
      </c>
      <c r="G29" s="112">
        <v>115933.70699999999</v>
      </c>
      <c r="H29" s="126">
        <v>0</v>
      </c>
      <c r="I29" s="126">
        <v>0</v>
      </c>
      <c r="J29" s="126">
        <v>0</v>
      </c>
      <c r="K29" s="113">
        <v>225016.171</v>
      </c>
    </row>
    <row r="30" spans="3:11" s="150" customFormat="1" ht="54.95" customHeight="1">
      <c r="C30" s="69" t="s">
        <v>85</v>
      </c>
      <c r="D30" s="112">
        <v>57683.707999999999</v>
      </c>
      <c r="E30" s="112">
        <v>5682.3950000000004</v>
      </c>
      <c r="F30" s="112">
        <v>48046.324999999997</v>
      </c>
      <c r="G30" s="112">
        <v>136075.66099999999</v>
      </c>
      <c r="H30" s="126">
        <v>0</v>
      </c>
      <c r="I30" s="126">
        <v>0</v>
      </c>
      <c r="J30" s="126">
        <v>0</v>
      </c>
      <c r="K30" s="113">
        <v>247488.08899999998</v>
      </c>
    </row>
    <row r="31" spans="3:11" s="150" customFormat="1" ht="54.95" customHeight="1">
      <c r="C31" s="69" t="s">
        <v>87</v>
      </c>
      <c r="D31" s="112">
        <v>56826.722999999998</v>
      </c>
      <c r="E31" s="112">
        <v>5676.2020000000002</v>
      </c>
      <c r="F31" s="112">
        <v>56165.038</v>
      </c>
      <c r="G31" s="112">
        <v>142307.73800000001</v>
      </c>
      <c r="H31" s="112">
        <v>12114.73</v>
      </c>
      <c r="I31" s="112">
        <v>0</v>
      </c>
      <c r="J31" s="112">
        <v>0</v>
      </c>
      <c r="K31" s="113">
        <v>273090.43099999998</v>
      </c>
    </row>
    <row r="32" spans="3:11" s="150" customFormat="1" ht="54.95" customHeight="1">
      <c r="C32" s="69" t="s">
        <v>90</v>
      </c>
      <c r="D32" s="112">
        <v>55210.67</v>
      </c>
      <c r="E32" s="112">
        <v>6577.7359999999999</v>
      </c>
      <c r="F32" s="112">
        <v>64478.968999999997</v>
      </c>
      <c r="G32" s="112">
        <v>161750.28099999999</v>
      </c>
      <c r="H32" s="112">
        <v>18769.692999999999</v>
      </c>
      <c r="I32" s="112">
        <v>0</v>
      </c>
      <c r="J32" s="112">
        <v>0</v>
      </c>
      <c r="K32" s="113">
        <v>306787.34899999993</v>
      </c>
    </row>
    <row r="33" spans="3:11" s="150" customFormat="1" ht="54.95" customHeight="1">
      <c r="C33" s="151" t="s">
        <v>152</v>
      </c>
      <c r="D33" s="126">
        <v>60836.438000000002</v>
      </c>
      <c r="E33" s="126">
        <v>7044.0110000000004</v>
      </c>
      <c r="F33" s="126">
        <v>76715.244999999995</v>
      </c>
      <c r="G33" s="126">
        <v>186999.70300000001</v>
      </c>
      <c r="H33" s="126">
        <v>22796.484</v>
      </c>
      <c r="I33" s="126">
        <v>0</v>
      </c>
      <c r="J33" s="126">
        <v>1524.662</v>
      </c>
      <c r="K33" s="113">
        <v>355916.54300000001</v>
      </c>
    </row>
    <row r="34" spans="3:11" s="150" customFormat="1" ht="54.95" customHeight="1">
      <c r="C34" s="151" t="s">
        <v>218</v>
      </c>
      <c r="D34" s="124">
        <v>69183.872000000003</v>
      </c>
      <c r="E34" s="124">
        <v>8383.5580000000009</v>
      </c>
      <c r="F34" s="124">
        <v>95973.054999999993</v>
      </c>
      <c r="G34" s="124">
        <v>245299.766</v>
      </c>
      <c r="H34" s="124">
        <v>32950.838000000003</v>
      </c>
      <c r="I34" s="112">
        <v>0</v>
      </c>
      <c r="J34" s="124">
        <v>4488.1040000000003</v>
      </c>
      <c r="K34" s="290">
        <v>456279.19299999997</v>
      </c>
    </row>
    <row r="35" spans="3:11" s="150" customFormat="1" ht="54.95" customHeight="1">
      <c r="C35" s="151" t="s">
        <v>301</v>
      </c>
      <c r="D35" s="112">
        <v>71524.600000000006</v>
      </c>
      <c r="E35" s="124">
        <v>8395.0640000000003</v>
      </c>
      <c r="F35" s="124">
        <v>109501.451</v>
      </c>
      <c r="G35" s="124">
        <v>296740.766</v>
      </c>
      <c r="H35" s="124">
        <v>53935.167999999998</v>
      </c>
      <c r="I35" s="112">
        <v>0</v>
      </c>
      <c r="J35" s="124">
        <v>7913.5439999999999</v>
      </c>
      <c r="K35" s="290">
        <v>548010.59299999999</v>
      </c>
    </row>
    <row r="36" spans="3:11" s="150" customFormat="1" ht="54.95" customHeight="1">
      <c r="C36" s="151" t="s">
        <v>316</v>
      </c>
      <c r="D36" s="124">
        <v>71015.497000000003</v>
      </c>
      <c r="E36" s="124">
        <v>8533.6610000000001</v>
      </c>
      <c r="F36" s="124">
        <v>122928.981</v>
      </c>
      <c r="G36" s="124">
        <v>329509.04700000002</v>
      </c>
      <c r="H36" s="124">
        <v>87762.251000000004</v>
      </c>
      <c r="I36" s="112">
        <v>19744.424999999999</v>
      </c>
      <c r="J36" s="112">
        <v>11685.941000000001</v>
      </c>
      <c r="K36" s="290">
        <v>651179.80300000007</v>
      </c>
    </row>
    <row r="37" spans="3:11" s="150" customFormat="1" ht="54.95" customHeight="1">
      <c r="C37" s="151" t="s">
        <v>327</v>
      </c>
      <c r="D37" s="112">
        <v>61746.563000000002</v>
      </c>
      <c r="E37" s="112">
        <v>8322.8639999999996</v>
      </c>
      <c r="F37" s="112">
        <v>154337.06</v>
      </c>
      <c r="G37" s="112">
        <v>508860.61300000001</v>
      </c>
      <c r="H37" s="112">
        <v>124755.692</v>
      </c>
      <c r="I37" s="112">
        <v>28754.455999999998</v>
      </c>
      <c r="J37" s="112">
        <v>15228.659</v>
      </c>
      <c r="K37" s="113">
        <v>902005.90700000001</v>
      </c>
    </row>
    <row r="38" spans="3:11" s="150" customFormat="1" ht="54.95" customHeight="1">
      <c r="C38" s="151" t="s">
        <v>394</v>
      </c>
      <c r="D38" s="112">
        <v>54144.754000000001</v>
      </c>
      <c r="E38" s="112">
        <v>7516.6459999999997</v>
      </c>
      <c r="F38" s="112">
        <v>178004.61600000001</v>
      </c>
      <c r="G38" s="112">
        <v>641774.50199999998</v>
      </c>
      <c r="H38" s="112">
        <v>153998.413</v>
      </c>
      <c r="I38" s="112">
        <v>33983.599999999999</v>
      </c>
      <c r="J38" s="112">
        <v>36869.794000000002</v>
      </c>
      <c r="K38" s="113">
        <v>1106292.325</v>
      </c>
    </row>
    <row r="39" spans="3:11" s="150" customFormat="1" ht="54.95" customHeight="1">
      <c r="C39" s="373" t="s">
        <v>403</v>
      </c>
      <c r="D39" s="114">
        <v>45776.292000000001</v>
      </c>
      <c r="E39" s="114">
        <v>6936.9120000000003</v>
      </c>
      <c r="F39" s="114">
        <v>179789.141</v>
      </c>
      <c r="G39" s="114">
        <v>693194.40899999999</v>
      </c>
      <c r="H39" s="114">
        <v>139297.94699999999</v>
      </c>
      <c r="I39" s="114">
        <v>28916.892</v>
      </c>
      <c r="J39" s="114">
        <v>39291.718000000001</v>
      </c>
      <c r="K39" s="115">
        <v>1133203.311</v>
      </c>
    </row>
    <row r="40" spans="3:11" ht="33" customHeight="1">
      <c r="C40" s="87"/>
    </row>
    <row r="41" spans="3:11" ht="39.950000000000003" customHeight="1">
      <c r="C41" s="442" t="s">
        <v>294</v>
      </c>
      <c r="D41" s="442"/>
      <c r="E41" s="442"/>
      <c r="F41" s="442"/>
      <c r="G41" s="442"/>
      <c r="H41" s="442"/>
      <c r="I41" s="442"/>
      <c r="J41" s="442"/>
      <c r="K41" s="442"/>
    </row>
    <row r="42" spans="3:11" ht="39.950000000000003" customHeight="1">
      <c r="C42" s="117" t="s">
        <v>11</v>
      </c>
      <c r="D42" s="117"/>
      <c r="E42" s="117"/>
      <c r="F42" s="117"/>
      <c r="G42" s="117"/>
      <c r="H42" s="117"/>
      <c r="I42" s="117"/>
      <c r="J42" s="117"/>
      <c r="K42" s="117"/>
    </row>
    <row r="43" spans="3:11" ht="39.950000000000003" customHeight="1">
      <c r="C43" s="117"/>
      <c r="D43" s="117"/>
      <c r="E43" s="117"/>
      <c r="F43" s="117"/>
      <c r="G43" s="117"/>
      <c r="H43" s="117"/>
      <c r="I43" s="117"/>
      <c r="J43" s="117"/>
      <c r="K43" s="117"/>
    </row>
    <row r="44" spans="3:11" ht="39.950000000000003" customHeight="1">
      <c r="C44" s="441" t="s">
        <v>67</v>
      </c>
      <c r="D44" s="441"/>
      <c r="E44" s="441"/>
      <c r="F44" s="441"/>
      <c r="G44" s="441"/>
      <c r="H44" s="441"/>
      <c r="I44" s="441"/>
      <c r="J44" s="441"/>
      <c r="K44" s="441"/>
    </row>
    <row r="45" spans="3:11" ht="39.950000000000003" customHeight="1">
      <c r="C45" s="117"/>
      <c r="D45" s="117"/>
      <c r="E45" s="117"/>
      <c r="F45" s="117"/>
      <c r="G45" s="117"/>
      <c r="H45" s="117"/>
      <c r="I45" s="117"/>
      <c r="J45" s="117"/>
      <c r="K45" s="117"/>
    </row>
    <row r="46" spans="3:11" ht="20.100000000000001" customHeight="1">
      <c r="K46" s="10" t="s">
        <v>14</v>
      </c>
    </row>
    <row r="47" spans="3:11" ht="66.75" customHeight="1">
      <c r="C47" s="287" t="s">
        <v>12</v>
      </c>
      <c r="D47" s="287" t="s">
        <v>176</v>
      </c>
      <c r="E47" s="287" t="s">
        <v>164</v>
      </c>
      <c r="F47" s="287" t="s">
        <v>165</v>
      </c>
      <c r="G47" s="287" t="s">
        <v>166</v>
      </c>
      <c r="H47" s="287" t="s">
        <v>167</v>
      </c>
      <c r="I47" s="287" t="s">
        <v>323</v>
      </c>
      <c r="J47" s="287" t="s">
        <v>177</v>
      </c>
      <c r="K47" s="287" t="s">
        <v>0</v>
      </c>
    </row>
    <row r="48" spans="3:11" ht="54.95" customHeight="1">
      <c r="C48" s="69" t="s">
        <v>10</v>
      </c>
      <c r="D48" s="112">
        <v>12850.13</v>
      </c>
      <c r="E48" s="112">
        <v>339.84399999999999</v>
      </c>
      <c r="F48" s="112">
        <v>2619.0949999999998</v>
      </c>
      <c r="G48" s="112">
        <v>7892.616</v>
      </c>
      <c r="H48" s="126">
        <v>0</v>
      </c>
      <c r="I48" s="126">
        <v>0</v>
      </c>
      <c r="J48" s="126">
        <v>0</v>
      </c>
      <c r="K48" s="113">
        <v>23701.684999999998</v>
      </c>
    </row>
    <row r="49" spans="3:11" ht="54.95" customHeight="1">
      <c r="C49" s="69" t="s">
        <v>73</v>
      </c>
      <c r="D49" s="112">
        <v>17460.472000000002</v>
      </c>
      <c r="E49" s="112">
        <v>333.24700000000001</v>
      </c>
      <c r="F49" s="112">
        <v>1635.3140000000001</v>
      </c>
      <c r="G49" s="112">
        <v>3675.277</v>
      </c>
      <c r="H49" s="126">
        <v>0</v>
      </c>
      <c r="I49" s="126">
        <v>0</v>
      </c>
      <c r="J49" s="126">
        <v>0</v>
      </c>
      <c r="K49" s="113">
        <v>23104.309999999998</v>
      </c>
    </row>
    <row r="50" spans="3:11" ht="54.95" customHeight="1">
      <c r="C50" s="69" t="s">
        <v>85</v>
      </c>
      <c r="D50" s="112">
        <v>7677.6859999999997</v>
      </c>
      <c r="E50" s="112">
        <v>1479.1479999999999</v>
      </c>
      <c r="F50" s="112">
        <v>2140.701</v>
      </c>
      <c r="G50" s="112">
        <v>4236.7790000000005</v>
      </c>
      <c r="H50" s="126">
        <v>0</v>
      </c>
      <c r="I50" s="126">
        <v>0</v>
      </c>
      <c r="J50" s="126">
        <v>0</v>
      </c>
      <c r="K50" s="113">
        <v>15534.314</v>
      </c>
    </row>
    <row r="51" spans="3:11" ht="54.95" customHeight="1">
      <c r="C51" s="69" t="s">
        <v>87</v>
      </c>
      <c r="D51" s="112">
        <v>9241.1959999999999</v>
      </c>
      <c r="E51" s="112">
        <v>2844.0160000000001</v>
      </c>
      <c r="F51" s="112">
        <v>4710.8540000000003</v>
      </c>
      <c r="G51" s="112">
        <v>3963.384</v>
      </c>
      <c r="H51" s="112">
        <v>0</v>
      </c>
      <c r="I51" s="112">
        <v>0</v>
      </c>
      <c r="J51" s="112">
        <v>0</v>
      </c>
      <c r="K51" s="113">
        <v>20759.449999999997</v>
      </c>
    </row>
    <row r="52" spans="3:11" ht="54.95" customHeight="1">
      <c r="C52" s="69" t="s">
        <v>90</v>
      </c>
      <c r="D52" s="112">
        <v>11857.683999999999</v>
      </c>
      <c r="E52" s="112">
        <v>1726.701</v>
      </c>
      <c r="F52" s="112">
        <v>4650.7219999999998</v>
      </c>
      <c r="G52" s="112">
        <v>11082.263999999999</v>
      </c>
      <c r="H52" s="112">
        <v>0</v>
      </c>
      <c r="I52" s="112">
        <v>0</v>
      </c>
      <c r="J52" s="112">
        <v>0</v>
      </c>
      <c r="K52" s="113">
        <v>29317.370999999996</v>
      </c>
    </row>
    <row r="53" spans="3:11" ht="54.95" customHeight="1">
      <c r="C53" s="151" t="s">
        <v>152</v>
      </c>
      <c r="D53" s="126">
        <v>17083.09</v>
      </c>
      <c r="E53" s="126">
        <v>1764.95</v>
      </c>
      <c r="F53" s="126">
        <v>8097.7790000000005</v>
      </c>
      <c r="G53" s="126">
        <v>8488.1029999999992</v>
      </c>
      <c r="H53" s="126">
        <v>0</v>
      </c>
      <c r="I53" s="126">
        <v>0</v>
      </c>
      <c r="J53" s="126">
        <v>2.5150000000000001</v>
      </c>
      <c r="K53" s="113">
        <v>35436.437000000005</v>
      </c>
    </row>
    <row r="54" spans="3:11" ht="54.95" customHeight="1">
      <c r="C54" s="151" t="s">
        <v>218</v>
      </c>
      <c r="D54" s="126">
        <v>26643.044000000002</v>
      </c>
      <c r="E54" s="126">
        <v>2102.259</v>
      </c>
      <c r="F54" s="126">
        <v>12690.745000000001</v>
      </c>
      <c r="G54" s="126">
        <v>17612.225999999999</v>
      </c>
      <c r="H54" s="126">
        <v>0</v>
      </c>
      <c r="I54" s="126">
        <v>0</v>
      </c>
      <c r="J54" s="126">
        <v>547.31399999999996</v>
      </c>
      <c r="K54" s="113">
        <v>59595.588000000003</v>
      </c>
    </row>
    <row r="55" spans="3:11" ht="54.95" customHeight="1">
      <c r="C55" s="151" t="s">
        <v>301</v>
      </c>
      <c r="D55" s="126">
        <v>19451.951000000001</v>
      </c>
      <c r="E55" s="126">
        <v>1939.491</v>
      </c>
      <c r="F55" s="126">
        <v>13595.834999999999</v>
      </c>
      <c r="G55" s="126">
        <v>14659.861999999999</v>
      </c>
      <c r="H55" s="126">
        <v>2.35</v>
      </c>
      <c r="I55" s="126">
        <v>0</v>
      </c>
      <c r="J55" s="126">
        <v>626.75300000000004</v>
      </c>
      <c r="K55" s="113">
        <v>50276.241999999998</v>
      </c>
    </row>
    <row r="56" spans="3:11" ht="54.95" customHeight="1">
      <c r="C56" s="151" t="s">
        <v>316</v>
      </c>
      <c r="D56" s="124">
        <v>21435.428</v>
      </c>
      <c r="E56" s="124">
        <v>2346.1280000000002</v>
      </c>
      <c r="F56" s="112">
        <v>16131.84</v>
      </c>
      <c r="G56" s="124">
        <v>12559.344999999999</v>
      </c>
      <c r="H56" s="124">
        <v>9.5519999999999996</v>
      </c>
      <c r="I56" s="112">
        <v>185.83</v>
      </c>
      <c r="J56" s="124">
        <v>640.27800000000002</v>
      </c>
      <c r="K56" s="113">
        <v>53308.401000000005</v>
      </c>
    </row>
    <row r="57" spans="3:11" ht="54.95" customHeight="1">
      <c r="C57" s="151" t="s">
        <v>327</v>
      </c>
      <c r="D57" s="112">
        <v>21440.067999999999</v>
      </c>
      <c r="E57" s="112">
        <v>2400.922</v>
      </c>
      <c r="F57" s="112">
        <v>30526.011999999999</v>
      </c>
      <c r="G57" s="112">
        <v>15069.305</v>
      </c>
      <c r="H57" s="112">
        <v>0</v>
      </c>
      <c r="I57" s="112">
        <v>0</v>
      </c>
      <c r="J57" s="112">
        <v>1163.5350000000001</v>
      </c>
      <c r="K57" s="113">
        <v>70599.842000000004</v>
      </c>
    </row>
    <row r="58" spans="3:11" ht="54.95" customHeight="1">
      <c r="C58" s="151" t="s">
        <v>394</v>
      </c>
      <c r="D58" s="112">
        <v>17332.891</v>
      </c>
      <c r="E58" s="112">
        <v>2160.7060000000001</v>
      </c>
      <c r="F58" s="112">
        <v>33937.777999999998</v>
      </c>
      <c r="G58" s="112">
        <v>11756.19</v>
      </c>
      <c r="H58" s="112">
        <v>0</v>
      </c>
      <c r="I58" s="112">
        <v>0</v>
      </c>
      <c r="J58" s="112">
        <v>2509.6219999999998</v>
      </c>
      <c r="K58" s="113">
        <v>67697.187000000005</v>
      </c>
    </row>
    <row r="59" spans="3:11" ht="54.95" customHeight="1">
      <c r="C59" s="373" t="s">
        <v>403</v>
      </c>
      <c r="D59" s="114">
        <v>16509.811000000002</v>
      </c>
      <c r="E59" s="114">
        <v>1888.327</v>
      </c>
      <c r="F59" s="114">
        <v>45180.555</v>
      </c>
      <c r="G59" s="114">
        <v>15050.839</v>
      </c>
      <c r="H59" s="114">
        <v>0</v>
      </c>
      <c r="I59" s="114">
        <v>0</v>
      </c>
      <c r="J59" s="114">
        <v>2850.9479999999999</v>
      </c>
      <c r="K59" s="115">
        <v>81480.479999999996</v>
      </c>
    </row>
    <row r="60" spans="3:11" ht="33" customHeight="1"/>
    <row r="61" spans="3:11" ht="20.100000000000001" customHeight="1"/>
    <row r="62" spans="3:11" ht="30" customHeight="1"/>
    <row r="63" spans="3:11" ht="30" customHeight="1"/>
    <row r="64" spans="3:11" ht="30" customHeight="1"/>
    <row r="65" ht="20.100000000000001" customHeight="1"/>
    <row r="66" ht="20.100000000000001" customHeight="1"/>
    <row r="67" ht="20.100000000000001" customHeight="1"/>
    <row r="68" ht="20.10000000000000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5.1" customHeight="1"/>
    <row r="85" ht="20.100000000000001" customHeight="1"/>
    <row r="86" ht="15" customHeight="1"/>
    <row r="87" ht="20.100000000000001" customHeight="1"/>
    <row r="88" ht="30" customHeight="1"/>
    <row r="89" ht="30" customHeight="1"/>
    <row r="90" ht="30" customHeight="1"/>
    <row r="91" ht="20.100000000000001" customHeight="1"/>
    <row r="92" ht="30" customHeight="1"/>
    <row r="93" ht="30" customHeight="1"/>
    <row r="94" ht="30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5.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30" customHeight="1"/>
    <row r="117" ht="30" customHeight="1"/>
    <row r="118" ht="20.100000000000001" customHeight="1"/>
    <row r="119" ht="30" customHeight="1"/>
    <row r="120" ht="30" customHeight="1"/>
    <row r="121" ht="30" customHeight="1"/>
    <row r="122" ht="32.1" customHeight="1"/>
    <row r="123" ht="32.1" customHeight="1"/>
    <row r="124" ht="32.1" customHeight="1"/>
    <row r="125" ht="32.1" customHeight="1"/>
    <row r="126" ht="32.1" customHeight="1"/>
    <row r="127" ht="32.1" customHeight="1"/>
    <row r="128" ht="32.1" customHeight="1"/>
    <row r="129" ht="32.1" customHeight="1"/>
    <row r="130" ht="32.1" customHeight="1"/>
    <row r="131" ht="32.1" customHeight="1"/>
    <row r="132" ht="32.1" customHeight="1"/>
    <row r="133" ht="32.1" customHeight="1"/>
    <row r="134" ht="32.1" customHeight="1"/>
    <row r="135" ht="32.1" customHeight="1"/>
    <row r="136" ht="32.1" customHeight="1"/>
    <row r="137" ht="35.1" customHeight="1"/>
    <row r="138" ht="35.1" customHeight="1"/>
    <row r="139" ht="24.95" customHeight="1"/>
    <row r="140" ht="20.100000000000001" customHeight="1"/>
    <row r="141" ht="30" customHeight="1"/>
    <row r="142" ht="20.100000000000001" customHeight="1"/>
    <row r="143" ht="30" customHeight="1"/>
    <row r="144" ht="20.100000000000001" customHeight="1"/>
    <row r="145" ht="30" customHeight="1"/>
    <row r="146" ht="20.100000000000001" customHeight="1"/>
    <row r="147" ht="20.100000000000001" customHeight="1"/>
    <row r="148" ht="30" customHeight="1"/>
    <row r="149" ht="30" customHeight="1"/>
    <row r="150" ht="30" customHeight="1"/>
    <row r="151" ht="32.1" customHeight="1"/>
    <row r="152" ht="32.1" customHeight="1"/>
    <row r="153" ht="32.1" customHeight="1"/>
    <row r="154" ht="32.1" customHeight="1"/>
    <row r="155" ht="32.1" customHeight="1"/>
    <row r="156" ht="32.1" customHeight="1"/>
    <row r="157" ht="32.1" customHeight="1"/>
    <row r="158" ht="32.1" customHeight="1"/>
    <row r="159" ht="32.1" customHeight="1"/>
    <row r="160" ht="32.1" customHeight="1"/>
    <row r="161" ht="32.1" customHeight="1"/>
    <row r="162" ht="32.1" customHeight="1"/>
    <row r="163" ht="32.1" customHeight="1"/>
    <row r="164" ht="32.1" customHeight="1"/>
    <row r="165" ht="32.1" customHeight="1"/>
    <row r="166" ht="35.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30" customHeight="1"/>
    <row r="172" ht="30" customHeight="1"/>
    <row r="173" ht="20.100000000000001" customHeight="1"/>
    <row r="174" ht="30" customHeight="1"/>
    <row r="175" ht="30" customHeight="1"/>
    <row r="176" ht="30" customHeight="1"/>
    <row r="177" ht="32.1" customHeight="1"/>
    <row r="178" ht="32.1" customHeight="1"/>
    <row r="179" ht="32.1" customHeight="1"/>
    <row r="180" ht="32.1" customHeight="1"/>
    <row r="181" ht="32.1" customHeight="1"/>
    <row r="182" ht="32.1" customHeight="1"/>
    <row r="183" ht="32.1" customHeight="1"/>
    <row r="184" ht="32.1" customHeight="1"/>
    <row r="185" ht="32.1" customHeight="1"/>
    <row r="186" ht="32.1" customHeight="1"/>
    <row r="187" ht="32.1" customHeight="1"/>
    <row r="188" ht="32.1" customHeight="1"/>
    <row r="189" ht="32.1" customHeight="1"/>
    <row r="190" ht="32.1" customHeight="1"/>
    <row r="191" ht="32.1" customHeight="1"/>
    <row r="192" ht="35.1" customHeight="1"/>
    <row r="194" ht="20.100000000000001" customHeight="1"/>
    <row r="195" ht="20.100000000000001" customHeight="1"/>
    <row r="196" ht="20.100000000000001" customHeight="1"/>
    <row r="197" ht="30" customHeight="1"/>
    <row r="198" ht="30" customHeight="1"/>
    <row r="199" ht="20.100000000000001" customHeight="1"/>
    <row r="200" ht="20.100000000000001" customHeight="1"/>
    <row r="201" ht="30" customHeight="1"/>
    <row r="202" ht="30" customHeight="1"/>
    <row r="203" ht="30" customHeight="1"/>
    <row r="204" ht="32.1" customHeight="1"/>
    <row r="205" ht="32.1" customHeight="1"/>
    <row r="206" ht="32.1" customHeight="1"/>
    <row r="207" ht="32.1" customHeight="1"/>
    <row r="208" ht="32.1" customHeight="1"/>
    <row r="209" ht="32.1" customHeight="1"/>
    <row r="210" ht="32.1" customHeight="1"/>
    <row r="211" ht="32.1" customHeight="1"/>
    <row r="212" ht="32.1" customHeight="1"/>
    <row r="213" ht="32.1" customHeight="1"/>
    <row r="214" ht="32.1" customHeight="1"/>
    <row r="215" ht="32.1" customHeight="1"/>
    <row r="216" ht="32.1" customHeight="1"/>
    <row r="217" ht="32.1" customHeight="1"/>
    <row r="218" ht="32.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30" customHeight="1"/>
    <row r="225" ht="20.100000000000001" customHeight="1"/>
    <row r="226" ht="20.100000000000001" customHeight="1"/>
    <row r="227" ht="30" customHeight="1"/>
    <row r="228" ht="30" customHeight="1"/>
    <row r="229" ht="30" customHeight="1"/>
    <row r="230" ht="32.1" customHeight="1"/>
    <row r="231" ht="32.1" customHeight="1"/>
    <row r="232" ht="32.1" customHeight="1"/>
    <row r="233" ht="32.1" customHeight="1"/>
    <row r="234" ht="32.1" customHeight="1"/>
    <row r="235" ht="32.1" customHeight="1"/>
    <row r="236" ht="32.1" customHeight="1"/>
    <row r="237" ht="32.1" customHeight="1"/>
    <row r="238" ht="32.1" customHeight="1"/>
    <row r="239" ht="32.1" customHeight="1"/>
    <row r="240" ht="32.1" customHeight="1"/>
    <row r="241" ht="32.1" customHeight="1"/>
    <row r="242" ht="32.1" customHeight="1"/>
    <row r="243" ht="32.1" customHeight="1"/>
    <row r="244" ht="32.1" customHeight="1"/>
    <row r="245" ht="35.1" customHeight="1"/>
  </sheetData>
  <mergeCells count="6">
    <mergeCell ref="C44:K44"/>
    <mergeCell ref="C1:K1"/>
    <mergeCell ref="C21:K21"/>
    <mergeCell ref="C24:K24"/>
    <mergeCell ref="C41:K41"/>
    <mergeCell ref="C4:K4"/>
  </mergeCells>
  <phoneticPr fontId="2" type="noConversion"/>
  <printOptions horizontalCentered="1"/>
  <pageMargins left="0.25" right="0" top="0.5" bottom="0.5" header="0.5" footer="0.5"/>
  <pageSetup paperSize="9" scale="64" orientation="portrait" r:id="rId1"/>
  <headerFooter alignWithMargins="0"/>
  <rowBreaks count="3" manualBreakCount="3">
    <brk id="20" max="16383" man="1"/>
    <brk id="40" max="10" man="1"/>
    <brk id="6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G131"/>
  <sheetViews>
    <sheetView view="pageBreakPreview" zoomScale="75" workbookViewId="0"/>
  </sheetViews>
  <sheetFormatPr defaultRowHeight="12.75"/>
  <cols>
    <col min="1" max="1" width="6" customWidth="1"/>
    <col min="2" max="2" width="32.140625" customWidth="1"/>
    <col min="3" max="3" width="16" customWidth="1"/>
    <col min="4" max="4" width="14.7109375" customWidth="1"/>
    <col min="5" max="5" width="20.42578125" customWidth="1"/>
    <col min="6" max="6" width="17.140625" customWidth="1"/>
    <col min="7" max="7" width="13.7109375" customWidth="1"/>
    <col min="8" max="8" width="12.28515625" customWidth="1"/>
    <col min="9" max="9" width="21.5703125" customWidth="1"/>
    <col min="10" max="10" width="16" hidden="1" customWidth="1"/>
    <col min="11" max="11" width="17.28515625" hidden="1" customWidth="1"/>
    <col min="12" max="13" width="18.7109375" hidden="1" customWidth="1"/>
    <col min="14" max="15" width="20.7109375" hidden="1" customWidth="1"/>
    <col min="16" max="16" width="20.5703125" hidden="1" customWidth="1"/>
    <col min="17" max="17" width="20.7109375" hidden="1" customWidth="1"/>
    <col min="18" max="18" width="40" hidden="1" customWidth="1"/>
    <col min="19" max="19" width="10.5703125" hidden="1" customWidth="1"/>
    <col min="20" max="20" width="10.42578125" hidden="1" customWidth="1"/>
    <col min="21" max="21" width="13.28515625" hidden="1" customWidth="1"/>
    <col min="22" max="22" width="13.85546875" hidden="1" customWidth="1"/>
    <col min="23" max="23" width="12.7109375" hidden="1" customWidth="1"/>
    <col min="24" max="24" width="10.28515625" hidden="1" customWidth="1"/>
    <col min="25" max="25" width="15" hidden="1" customWidth="1"/>
    <col min="26" max="26" width="0.28515625" hidden="1" customWidth="1"/>
    <col min="27" max="27" width="13.7109375" hidden="1" customWidth="1"/>
    <col min="28" max="28" width="0.28515625" hidden="1" customWidth="1"/>
    <col min="29" max="31" width="18.7109375" hidden="1" customWidth="1"/>
    <col min="32" max="32" width="11.7109375" hidden="1" customWidth="1"/>
    <col min="33" max="36" width="15.7109375" hidden="1" customWidth="1"/>
    <col min="37" max="37" width="15.42578125" hidden="1" customWidth="1"/>
    <col min="38" max="38" width="16.42578125" hidden="1" customWidth="1"/>
    <col min="39" max="39" width="16.140625" hidden="1" customWidth="1"/>
    <col min="40" max="40" width="10.5703125" hidden="1" customWidth="1"/>
    <col min="41" max="41" width="15.5703125" hidden="1" customWidth="1"/>
    <col min="42" max="42" width="21.140625" hidden="1" customWidth="1"/>
    <col min="43" max="43" width="20.7109375" hidden="1" customWidth="1"/>
    <col min="44" max="44" width="9.140625" hidden="1" customWidth="1"/>
    <col min="45" max="45" width="17.42578125" hidden="1" customWidth="1"/>
    <col min="46" max="46" width="13.7109375" hidden="1" customWidth="1"/>
    <col min="47" max="47" width="15.7109375" hidden="1" customWidth="1"/>
    <col min="48" max="48" width="9.140625" hidden="1" customWidth="1"/>
    <col min="49" max="49" width="0.28515625" hidden="1" customWidth="1"/>
    <col min="50" max="50" width="10.85546875" hidden="1" customWidth="1"/>
    <col min="51" max="51" width="13" hidden="1" customWidth="1"/>
    <col min="52" max="52" width="17" hidden="1" customWidth="1"/>
    <col min="53" max="53" width="14.28515625" hidden="1" customWidth="1"/>
    <col min="54" max="54" width="11" hidden="1" customWidth="1"/>
    <col min="55" max="55" width="11.85546875" hidden="1" customWidth="1"/>
    <col min="56" max="56" width="10.85546875" hidden="1" customWidth="1"/>
    <col min="57" max="57" width="4.140625" customWidth="1"/>
    <col min="58" max="58" width="1" customWidth="1"/>
    <col min="59" max="59" width="11.7109375" hidden="1" customWidth="1"/>
  </cols>
  <sheetData>
    <row r="1" spans="2:58" ht="30" customHeight="1">
      <c r="B1" s="445" t="s">
        <v>219</v>
      </c>
      <c r="C1" s="445"/>
      <c r="D1" s="445"/>
      <c r="E1" s="445"/>
      <c r="F1" s="445"/>
      <c r="G1" s="445"/>
      <c r="H1" s="445"/>
      <c r="I1" s="445"/>
    </row>
    <row r="2" spans="2:58" ht="30" customHeight="1">
      <c r="B2" s="124" t="s">
        <v>168</v>
      </c>
      <c r="C2" s="126"/>
      <c r="D2" s="126"/>
      <c r="E2" s="126"/>
      <c r="F2" s="126"/>
      <c r="G2" s="126"/>
      <c r="H2" s="126"/>
      <c r="I2" s="152"/>
    </row>
    <row r="3" spans="2:58" ht="30" customHeight="1">
      <c r="B3" s="117" t="s">
        <v>11</v>
      </c>
      <c r="C3" s="117"/>
      <c r="D3" s="117"/>
      <c r="E3" s="117"/>
      <c r="F3" s="117"/>
      <c r="G3" s="117"/>
      <c r="H3" s="117"/>
      <c r="I3" s="117"/>
    </row>
    <row r="4" spans="2:58" ht="30" customHeight="1">
      <c r="B4" s="446" t="s">
        <v>310</v>
      </c>
      <c r="C4" s="446"/>
      <c r="D4" s="446"/>
      <c r="E4" s="446"/>
      <c r="F4" s="446"/>
      <c r="G4" s="446"/>
      <c r="H4" s="446"/>
      <c r="I4" s="446"/>
    </row>
    <row r="5" spans="2:58" ht="30" customHeight="1">
      <c r="B5" s="446" t="s">
        <v>399</v>
      </c>
      <c r="C5" s="446"/>
      <c r="D5" s="446"/>
      <c r="E5" s="446"/>
      <c r="F5" s="446"/>
      <c r="G5" s="446"/>
      <c r="H5" s="446"/>
      <c r="I5" s="446"/>
    </row>
    <row r="6" spans="2:58" ht="30" customHeight="1">
      <c r="B6" s="153"/>
      <c r="C6" s="153"/>
      <c r="D6" s="153"/>
      <c r="E6" s="153"/>
      <c r="F6" s="153"/>
      <c r="G6" s="153"/>
      <c r="H6" s="153"/>
      <c r="I6" s="153"/>
    </row>
    <row r="7" spans="2:58" ht="30" customHeight="1">
      <c r="B7" s="284" t="s">
        <v>72</v>
      </c>
      <c r="C7" s="284"/>
      <c r="D7" s="284"/>
      <c r="E7" s="284"/>
      <c r="F7" s="284"/>
      <c r="G7" s="284"/>
      <c r="H7" s="284"/>
      <c r="I7" s="284"/>
    </row>
    <row r="8" spans="2:58" ht="35.1" customHeight="1">
      <c r="B8" s="117"/>
      <c r="C8" s="117"/>
      <c r="D8" s="117"/>
      <c r="E8" s="117"/>
      <c r="F8" s="117"/>
      <c r="G8" s="117"/>
      <c r="H8" s="117"/>
      <c r="I8" s="70" t="s">
        <v>14</v>
      </c>
    </row>
    <row r="9" spans="2:58" ht="35.1" customHeight="1">
      <c r="B9" s="447" t="s">
        <v>154</v>
      </c>
      <c r="C9" s="449" t="s">
        <v>30</v>
      </c>
      <c r="D9" s="449" t="s">
        <v>32</v>
      </c>
      <c r="E9" s="449" t="s">
        <v>156</v>
      </c>
      <c r="F9" s="449" t="s">
        <v>75</v>
      </c>
      <c r="G9" s="449" t="s">
        <v>169</v>
      </c>
      <c r="H9" s="449" t="s">
        <v>53</v>
      </c>
      <c r="I9" s="449" t="s">
        <v>29</v>
      </c>
    </row>
    <row r="10" spans="2:58" ht="35.1" customHeight="1">
      <c r="B10" s="448"/>
      <c r="C10" s="450"/>
      <c r="D10" s="449"/>
      <c r="E10" s="449"/>
      <c r="F10" s="449"/>
      <c r="G10" s="449"/>
      <c r="H10" s="449"/>
      <c r="I10" s="449"/>
    </row>
    <row r="11" spans="2:58" ht="35.1" customHeight="1">
      <c r="B11" s="291" t="s">
        <v>102</v>
      </c>
      <c r="C11" s="292">
        <v>49709.660384999996</v>
      </c>
      <c r="D11" s="292">
        <v>6262.9533090000004</v>
      </c>
      <c r="E11" s="292">
        <v>1471.3515630000002</v>
      </c>
      <c r="F11" s="292">
        <v>179.262046</v>
      </c>
      <c r="G11" s="306">
        <v>948.048225</v>
      </c>
      <c r="H11" s="292">
        <v>530.25919499999998</v>
      </c>
      <c r="I11" s="293">
        <v>59101.534723000004</v>
      </c>
    </row>
    <row r="12" spans="2:58" ht="35.1" customHeight="1">
      <c r="B12" s="139" t="s">
        <v>47</v>
      </c>
      <c r="C12" s="126">
        <v>10095.491075</v>
      </c>
      <c r="D12" s="126">
        <v>52.131748999999999</v>
      </c>
      <c r="E12" s="126">
        <v>151.491412</v>
      </c>
      <c r="F12" s="126">
        <v>69.497900999999999</v>
      </c>
      <c r="G12" s="117">
        <v>12.012907999999999</v>
      </c>
      <c r="H12" s="126">
        <v>41.808576000000002</v>
      </c>
      <c r="I12" s="294">
        <v>10422.433621</v>
      </c>
    </row>
    <row r="13" spans="2:58" ht="35.1" customHeight="1">
      <c r="B13" s="139" t="s">
        <v>105</v>
      </c>
      <c r="C13" s="126">
        <v>196.26591399999998</v>
      </c>
      <c r="D13" s="126">
        <v>22.096847</v>
      </c>
      <c r="E13" s="126">
        <v>14.466127999999999</v>
      </c>
      <c r="F13" s="126">
        <v>4.4228999999999997E-2</v>
      </c>
      <c r="G13" s="117">
        <v>1.279881</v>
      </c>
      <c r="H13" s="126">
        <v>0.89434000000000002</v>
      </c>
      <c r="I13" s="294">
        <v>235.04733899999997</v>
      </c>
    </row>
    <row r="14" spans="2:58" ht="35.1" customHeight="1">
      <c r="B14" s="139" t="s">
        <v>107</v>
      </c>
      <c r="C14" s="126">
        <v>21812.251946</v>
      </c>
      <c r="D14" s="126">
        <v>3696.0848070000002</v>
      </c>
      <c r="E14" s="126">
        <v>313.38115099999999</v>
      </c>
      <c r="F14" s="126">
        <v>18.443348999999998</v>
      </c>
      <c r="G14" s="117">
        <v>95.531783000000004</v>
      </c>
      <c r="H14" s="126">
        <v>292.84134699999998</v>
      </c>
      <c r="I14" s="294">
        <v>26228.534383000002</v>
      </c>
      <c r="BF14" s="47"/>
    </row>
    <row r="15" spans="2:58" ht="35.1" customHeight="1">
      <c r="B15" s="139" t="s">
        <v>109</v>
      </c>
      <c r="C15" s="126">
        <v>3809.2125470000001</v>
      </c>
      <c r="D15" s="126">
        <v>1512.3865740000001</v>
      </c>
      <c r="E15" s="126">
        <v>680.64018399999998</v>
      </c>
      <c r="F15" s="126">
        <v>4.7466119999999998</v>
      </c>
      <c r="G15" s="117">
        <v>144.55050299999999</v>
      </c>
      <c r="H15" s="126">
        <v>159.340901</v>
      </c>
      <c r="I15" s="294">
        <v>6310.8773209999999</v>
      </c>
    </row>
    <row r="16" spans="2:58" ht="35.1" customHeight="1">
      <c r="B16" s="139" t="s">
        <v>52</v>
      </c>
      <c r="C16" s="126">
        <v>72.437308000000002</v>
      </c>
      <c r="D16" s="126">
        <v>72.700179000000006</v>
      </c>
      <c r="E16" s="126">
        <v>6.7996000000000001E-2</v>
      </c>
      <c r="F16" s="126">
        <v>72.292872000000003</v>
      </c>
      <c r="G16" s="117">
        <v>0</v>
      </c>
      <c r="H16" s="126">
        <v>0</v>
      </c>
      <c r="I16" s="294">
        <v>217.498355</v>
      </c>
    </row>
    <row r="17" spans="2:59" ht="35.1" customHeight="1">
      <c r="B17" s="139" t="s">
        <v>112</v>
      </c>
      <c r="C17" s="126">
        <v>294.78746000000001</v>
      </c>
      <c r="D17" s="126">
        <v>8.2378970000000002</v>
      </c>
      <c r="E17" s="126">
        <v>5.4171870000000002</v>
      </c>
      <c r="F17" s="126">
        <v>0</v>
      </c>
      <c r="G17" s="117">
        <v>0.43561899999999998</v>
      </c>
      <c r="H17" s="126">
        <v>0</v>
      </c>
      <c r="I17" s="294">
        <v>308.87816299999997</v>
      </c>
    </row>
    <row r="18" spans="2:59" ht="35.1" customHeight="1">
      <c r="B18" s="139" t="s">
        <v>114</v>
      </c>
      <c r="C18" s="126">
        <v>1.12517</v>
      </c>
      <c r="D18" s="126">
        <v>5.0951360000000001</v>
      </c>
      <c r="E18" s="126">
        <v>0.54542000000000002</v>
      </c>
      <c r="F18" s="126">
        <v>0</v>
      </c>
      <c r="G18" s="117">
        <v>0</v>
      </c>
      <c r="H18" s="126">
        <v>0</v>
      </c>
      <c r="I18" s="294">
        <v>6.7657259999999999</v>
      </c>
    </row>
    <row r="19" spans="2:59" ht="35.1" customHeight="1">
      <c r="B19" s="139" t="s">
        <v>116</v>
      </c>
      <c r="C19" s="126">
        <v>62.323034</v>
      </c>
      <c r="D19" s="126">
        <v>17.807642999999999</v>
      </c>
      <c r="E19" s="126">
        <v>1.2320089999999999</v>
      </c>
      <c r="F19" s="126">
        <v>0.25597700000000001</v>
      </c>
      <c r="G19" s="117">
        <v>0</v>
      </c>
      <c r="H19" s="126">
        <v>0</v>
      </c>
      <c r="I19" s="294">
        <v>81.618662999999998</v>
      </c>
    </row>
    <row r="20" spans="2:59" ht="35.1" customHeight="1">
      <c r="B20" s="139" t="s">
        <v>118</v>
      </c>
      <c r="C20" s="126">
        <v>0</v>
      </c>
      <c r="D20" s="126">
        <v>0</v>
      </c>
      <c r="E20" s="126">
        <v>6.4394999999999994E-2</v>
      </c>
      <c r="F20" s="126">
        <v>0</v>
      </c>
      <c r="G20" s="117">
        <v>0</v>
      </c>
      <c r="H20" s="126">
        <v>0</v>
      </c>
      <c r="I20" s="294">
        <v>6.4394999999999994E-2</v>
      </c>
    </row>
    <row r="21" spans="2:59" ht="35.1" customHeight="1">
      <c r="B21" s="139" t="s">
        <v>119</v>
      </c>
      <c r="C21" s="126">
        <v>0.265654</v>
      </c>
      <c r="D21" s="126">
        <v>5.6766139999999998</v>
      </c>
      <c r="E21" s="126">
        <v>8.7756000000000001E-2</v>
      </c>
      <c r="F21" s="126">
        <v>1.5859999999999999E-2</v>
      </c>
      <c r="G21" s="117">
        <v>0.24854399999999999</v>
      </c>
      <c r="H21" s="126">
        <v>0</v>
      </c>
      <c r="I21" s="294">
        <v>6.294427999999999</v>
      </c>
    </row>
    <row r="22" spans="2:59" ht="35.1" customHeight="1">
      <c r="B22" s="139" t="s">
        <v>121</v>
      </c>
      <c r="C22" s="126">
        <v>3024.976525</v>
      </c>
      <c r="D22" s="126">
        <v>3.5570789999999999</v>
      </c>
      <c r="E22" s="126">
        <v>11.050801999999999</v>
      </c>
      <c r="F22" s="126">
        <v>0</v>
      </c>
      <c r="G22" s="117">
        <v>0</v>
      </c>
      <c r="H22" s="126">
        <v>0</v>
      </c>
      <c r="I22" s="294">
        <v>3039.5844060000004</v>
      </c>
    </row>
    <row r="23" spans="2:59" ht="35.1" customHeight="1">
      <c r="B23" s="139" t="s">
        <v>117</v>
      </c>
      <c r="C23" s="126">
        <v>10340.398103999993</v>
      </c>
      <c r="D23" s="126">
        <v>867.17878399999972</v>
      </c>
      <c r="E23" s="126">
        <v>292.90712300000018</v>
      </c>
      <c r="F23" s="126">
        <v>13.965245999999979</v>
      </c>
      <c r="G23" s="117">
        <v>707.53031999999996</v>
      </c>
      <c r="H23" s="126">
        <v>370.91829399999995</v>
      </c>
      <c r="I23" s="294">
        <v>12592.897870999992</v>
      </c>
    </row>
    <row r="24" spans="2:59" ht="35.1" customHeight="1">
      <c r="B24" s="295" t="s">
        <v>124</v>
      </c>
      <c r="C24" s="292">
        <v>70593.345698999998</v>
      </c>
      <c r="D24" s="296">
        <v>12617.008444999999</v>
      </c>
      <c r="E24" s="296">
        <v>2619.2031740000002</v>
      </c>
      <c r="F24" s="292">
        <v>302.179013</v>
      </c>
      <c r="G24" s="117">
        <v>70.898219999999995</v>
      </c>
      <c r="H24" s="292">
        <v>330.73399599999999</v>
      </c>
      <c r="I24" s="293">
        <v>86533.368546999991</v>
      </c>
    </row>
    <row r="25" spans="2:59" ht="35.1" customHeight="1">
      <c r="B25" s="139" t="s">
        <v>129</v>
      </c>
      <c r="C25" s="126">
        <v>0</v>
      </c>
      <c r="D25" s="126">
        <v>0</v>
      </c>
      <c r="E25" s="126">
        <v>0</v>
      </c>
      <c r="F25" s="126">
        <v>0</v>
      </c>
      <c r="G25" s="117">
        <v>0</v>
      </c>
      <c r="H25" s="126">
        <v>0</v>
      </c>
      <c r="I25" s="294">
        <v>0</v>
      </c>
      <c r="BF25" s="47"/>
    </row>
    <row r="26" spans="2:59" ht="35.1" customHeight="1">
      <c r="B26" s="139" t="s">
        <v>126</v>
      </c>
      <c r="C26" s="126">
        <v>0</v>
      </c>
      <c r="D26" s="126">
        <v>0</v>
      </c>
      <c r="E26" s="126">
        <v>0</v>
      </c>
      <c r="F26" s="126">
        <v>0</v>
      </c>
      <c r="G26" s="117">
        <v>0</v>
      </c>
      <c r="H26" s="126">
        <v>0</v>
      </c>
      <c r="I26" s="294">
        <v>0</v>
      </c>
    </row>
    <row r="27" spans="2:59" ht="35.1" customHeight="1">
      <c r="B27" s="139" t="s">
        <v>128</v>
      </c>
      <c r="C27" s="126">
        <v>0</v>
      </c>
      <c r="D27" s="126">
        <v>0</v>
      </c>
      <c r="E27" s="126">
        <v>0</v>
      </c>
      <c r="F27" s="126">
        <v>0</v>
      </c>
      <c r="G27" s="117">
        <v>0</v>
      </c>
      <c r="H27" s="126">
        <v>0</v>
      </c>
      <c r="I27" s="294">
        <v>0</v>
      </c>
    </row>
    <row r="28" spans="2:59" ht="35.1" customHeight="1">
      <c r="B28" s="139" t="s">
        <v>130</v>
      </c>
      <c r="C28" s="126">
        <v>0</v>
      </c>
      <c r="D28" s="126">
        <v>0</v>
      </c>
      <c r="E28" s="126">
        <v>0</v>
      </c>
      <c r="F28" s="126">
        <v>0</v>
      </c>
      <c r="G28" s="117">
        <v>0</v>
      </c>
      <c r="H28" s="126">
        <v>0</v>
      </c>
      <c r="I28" s="294">
        <v>0</v>
      </c>
    </row>
    <row r="29" spans="2:59" ht="35.1" customHeight="1">
      <c r="B29" s="139" t="s">
        <v>205</v>
      </c>
      <c r="C29" s="126">
        <v>342.278052</v>
      </c>
      <c r="D29" s="126">
        <v>524.09149400000001</v>
      </c>
      <c r="E29" s="126">
        <v>346.91284400000001</v>
      </c>
      <c r="F29" s="126">
        <v>0.54279900000000003</v>
      </c>
      <c r="G29" s="117">
        <v>4.0320520000000002</v>
      </c>
      <c r="H29" s="126">
        <v>330.73399599999999</v>
      </c>
      <c r="I29" s="294">
        <v>1548.5912370000001</v>
      </c>
    </row>
    <row r="30" spans="2:59" ht="35.1" customHeight="1">
      <c r="B30" s="139" t="s">
        <v>206</v>
      </c>
      <c r="C30" s="126">
        <v>15824.966838</v>
      </c>
      <c r="D30" s="126">
        <v>42.673577999999999</v>
      </c>
      <c r="E30" s="126">
        <v>2.3857629999999999</v>
      </c>
      <c r="F30" s="126">
        <v>10.849853</v>
      </c>
      <c r="G30" s="117">
        <v>6.6062139999999996</v>
      </c>
      <c r="H30" s="126">
        <v>0</v>
      </c>
      <c r="I30" s="294">
        <v>15887.482246</v>
      </c>
    </row>
    <row r="31" spans="2:59" ht="35.1" customHeight="1">
      <c r="B31" s="139" t="s">
        <v>207</v>
      </c>
      <c r="C31" s="126">
        <v>0</v>
      </c>
      <c r="D31" s="126">
        <v>0</v>
      </c>
      <c r="E31" s="126">
        <v>0</v>
      </c>
      <c r="F31" s="126">
        <v>0</v>
      </c>
      <c r="G31" s="117">
        <v>3.3414239999999999</v>
      </c>
      <c r="H31" s="126">
        <v>0</v>
      </c>
      <c r="I31" s="294">
        <v>3.3414239999999999</v>
      </c>
      <c r="BG31" s="47"/>
    </row>
    <row r="32" spans="2:59" ht="35.1" customHeight="1">
      <c r="B32" s="139" t="s">
        <v>208</v>
      </c>
      <c r="C32" s="126">
        <v>7.36822</v>
      </c>
      <c r="D32" s="126">
        <v>3.4572639999999999</v>
      </c>
      <c r="E32" s="126">
        <v>0</v>
      </c>
      <c r="F32" s="126">
        <v>0.11562699999999999</v>
      </c>
      <c r="G32" s="117">
        <v>0</v>
      </c>
      <c r="H32" s="126">
        <v>0</v>
      </c>
      <c r="I32" s="294">
        <v>10.941110999999999</v>
      </c>
    </row>
    <row r="33" spans="2:43" ht="35.1" customHeight="1">
      <c r="B33" s="139" t="s">
        <v>117</v>
      </c>
      <c r="C33" s="126">
        <v>54418.732588999999</v>
      </c>
      <c r="D33" s="126">
        <v>12046.786108999999</v>
      </c>
      <c r="E33" s="126">
        <v>2269.904567</v>
      </c>
      <c r="F33" s="126">
        <v>290.67073399999998</v>
      </c>
      <c r="G33" s="117">
        <v>56.918529999999997</v>
      </c>
      <c r="H33" s="126">
        <v>0</v>
      </c>
      <c r="I33" s="294">
        <v>69083.012529</v>
      </c>
    </row>
    <row r="34" spans="2:43" ht="35.1" customHeight="1">
      <c r="B34" s="392" t="s">
        <v>0</v>
      </c>
      <c r="C34" s="393">
        <v>120303.00608399999</v>
      </c>
      <c r="D34" s="393">
        <v>18879.961754</v>
      </c>
      <c r="E34" s="393">
        <v>4090.5547370000004</v>
      </c>
      <c r="F34" s="393">
        <v>481.441059</v>
      </c>
      <c r="G34" s="429">
        <v>1018.946445</v>
      </c>
      <c r="H34" s="393">
        <v>860.99319100000002</v>
      </c>
      <c r="I34" s="394">
        <v>145634.90327000001</v>
      </c>
    </row>
    <row r="36" spans="2:43">
      <c r="I36" s="47"/>
    </row>
    <row r="39" spans="2:43" ht="15" customHeight="1"/>
    <row r="40" spans="2:43" ht="15" customHeight="1">
      <c r="M40" s="10" t="s">
        <v>14</v>
      </c>
      <c r="R40" s="10" t="s">
        <v>14</v>
      </c>
      <c r="V40" s="10" t="s">
        <v>14</v>
      </c>
      <c r="Z40" s="10" t="s">
        <v>14</v>
      </c>
      <c r="AE40" s="10" t="s">
        <v>14</v>
      </c>
      <c r="AK40" s="10" t="s">
        <v>14</v>
      </c>
      <c r="AQ40" s="10" t="s">
        <v>14</v>
      </c>
    </row>
    <row r="41" spans="2:43" ht="15" customHeight="1">
      <c r="J41" s="2"/>
      <c r="K41" s="6" t="s">
        <v>17</v>
      </c>
      <c r="L41" s="6" t="s">
        <v>19</v>
      </c>
      <c r="M41" s="6" t="s">
        <v>11</v>
      </c>
      <c r="O41" s="2"/>
      <c r="P41" s="6" t="s">
        <v>34</v>
      </c>
      <c r="Q41" s="6" t="s">
        <v>35</v>
      </c>
      <c r="R41" s="6" t="s">
        <v>11</v>
      </c>
      <c r="T41" s="2"/>
      <c r="U41" s="8" t="s">
        <v>46</v>
      </c>
      <c r="V41" s="2"/>
      <c r="X41" s="2"/>
      <c r="Y41" s="6" t="s">
        <v>46</v>
      </c>
      <c r="Z41" s="6" t="s">
        <v>11</v>
      </c>
      <c r="AB41" s="2"/>
      <c r="AC41" s="6" t="s">
        <v>49</v>
      </c>
      <c r="AD41" s="6" t="s">
        <v>51</v>
      </c>
      <c r="AE41" s="6" t="s">
        <v>0</v>
      </c>
      <c r="AG41" s="2"/>
      <c r="AH41" s="6" t="s">
        <v>57</v>
      </c>
      <c r="AI41" s="6" t="s">
        <v>55</v>
      </c>
      <c r="AJ41" s="6" t="s">
        <v>51</v>
      </c>
      <c r="AK41" s="6" t="s">
        <v>11</v>
      </c>
      <c r="AM41" s="2"/>
      <c r="AN41" s="65" t="s">
        <v>58</v>
      </c>
      <c r="AO41" s="57"/>
      <c r="AP41" s="65" t="s">
        <v>61</v>
      </c>
      <c r="AQ41" s="57"/>
    </row>
    <row r="42" spans="2:43" ht="15" customHeight="1">
      <c r="J42" s="3" t="s">
        <v>12</v>
      </c>
      <c r="K42" s="17" t="s">
        <v>18</v>
      </c>
      <c r="L42" s="3" t="s">
        <v>20</v>
      </c>
      <c r="M42" s="3" t="s">
        <v>0</v>
      </c>
      <c r="O42" s="3" t="s">
        <v>12</v>
      </c>
      <c r="P42" s="17" t="s">
        <v>20</v>
      </c>
      <c r="Q42" s="3" t="s">
        <v>20</v>
      </c>
      <c r="R42" s="3" t="s">
        <v>0</v>
      </c>
      <c r="T42" s="3" t="s">
        <v>12</v>
      </c>
      <c r="U42" s="72" t="s">
        <v>47</v>
      </c>
      <c r="V42" s="3" t="s">
        <v>48</v>
      </c>
      <c r="X42" s="3" t="s">
        <v>12</v>
      </c>
      <c r="Y42" s="17" t="s">
        <v>52</v>
      </c>
      <c r="Z42" s="3" t="s">
        <v>0</v>
      </c>
      <c r="AB42" s="3" t="s">
        <v>12</v>
      </c>
      <c r="AC42" s="17" t="s">
        <v>50</v>
      </c>
      <c r="AD42" s="17" t="s">
        <v>50</v>
      </c>
      <c r="AE42" s="3" t="s">
        <v>17</v>
      </c>
      <c r="AG42" s="3" t="s">
        <v>12</v>
      </c>
      <c r="AH42" s="17" t="s">
        <v>54</v>
      </c>
      <c r="AI42" s="17" t="s">
        <v>54</v>
      </c>
      <c r="AJ42" s="17" t="s">
        <v>54</v>
      </c>
      <c r="AK42" s="3" t="s">
        <v>0</v>
      </c>
      <c r="AM42" s="3" t="s">
        <v>12</v>
      </c>
      <c r="AN42" s="17" t="s">
        <v>50</v>
      </c>
      <c r="AO42" s="17" t="s">
        <v>60</v>
      </c>
      <c r="AP42" s="17" t="s">
        <v>50</v>
      </c>
      <c r="AQ42" s="17" t="s">
        <v>60</v>
      </c>
    </row>
    <row r="43" spans="2:43" ht="15" customHeight="1">
      <c r="J43" s="4"/>
      <c r="K43" s="4"/>
      <c r="L43" s="7" t="s">
        <v>11</v>
      </c>
      <c r="M43" s="7" t="s">
        <v>11</v>
      </c>
      <c r="O43" s="5"/>
      <c r="P43" s="5"/>
      <c r="Q43" s="3" t="s">
        <v>11</v>
      </c>
      <c r="R43" s="3" t="s">
        <v>11</v>
      </c>
      <c r="T43" s="5"/>
      <c r="U43" s="48"/>
      <c r="V43" s="3" t="s">
        <v>11</v>
      </c>
      <c r="X43" s="5"/>
      <c r="Y43" s="5"/>
      <c r="Z43" s="3" t="s">
        <v>11</v>
      </c>
      <c r="AB43" s="5"/>
      <c r="AC43" s="5"/>
      <c r="AD43" s="3" t="s">
        <v>11</v>
      </c>
      <c r="AE43" s="7" t="s">
        <v>18</v>
      </c>
      <c r="AG43" s="5"/>
      <c r="AH43" s="5"/>
      <c r="AI43" s="5"/>
      <c r="AJ43" s="3" t="s">
        <v>11</v>
      </c>
      <c r="AK43" s="7" t="s">
        <v>11</v>
      </c>
      <c r="AM43" s="5"/>
      <c r="AN43" s="3" t="s">
        <v>59</v>
      </c>
      <c r="AO43" s="5"/>
      <c r="AP43" s="3" t="s">
        <v>59</v>
      </c>
      <c r="AQ43" s="4"/>
    </row>
    <row r="44" spans="2:43" ht="30" customHeight="1">
      <c r="J44" s="78" t="s">
        <v>157</v>
      </c>
      <c r="K44" s="12">
        <v>461.02699999999999</v>
      </c>
      <c r="L44" s="12">
        <v>0</v>
      </c>
      <c r="M44" s="77">
        <f>SUM(L44+K44)</f>
        <v>461.02699999999999</v>
      </c>
      <c r="O44" s="78" t="s">
        <v>157</v>
      </c>
      <c r="P44" s="76">
        <v>2.8660000000000001</v>
      </c>
      <c r="Q44" s="76">
        <f>+R44-P44</f>
        <v>154.87199999999999</v>
      </c>
      <c r="R44" s="77">
        <v>157.738</v>
      </c>
      <c r="T44" s="78" t="s">
        <v>157</v>
      </c>
      <c r="U44" s="79">
        <v>33</v>
      </c>
      <c r="V44" s="77">
        <v>7.73</v>
      </c>
      <c r="X44" s="78" t="s">
        <v>157</v>
      </c>
      <c r="Y44" s="20">
        <v>0</v>
      </c>
      <c r="Z44" s="11">
        <v>0</v>
      </c>
      <c r="AB44" s="78" t="s">
        <v>157</v>
      </c>
      <c r="AC44" s="76">
        <v>157.738</v>
      </c>
      <c r="AD44" s="76">
        <f>+AE44-AC44</f>
        <v>0</v>
      </c>
      <c r="AE44" s="77">
        <v>157.738</v>
      </c>
      <c r="AG44" s="78" t="s">
        <v>157</v>
      </c>
      <c r="AH44" s="76">
        <v>157.488</v>
      </c>
      <c r="AI44" s="76">
        <v>0.25</v>
      </c>
      <c r="AJ44" s="76">
        <v>0</v>
      </c>
      <c r="AK44" s="11">
        <f t="shared" ref="AK44:AK59" si="0">SUM(AH44:AJ44)</f>
        <v>157.738</v>
      </c>
      <c r="AM44" s="78" t="s">
        <v>157</v>
      </c>
      <c r="AN44" s="79">
        <v>3421</v>
      </c>
      <c r="AO44" s="76">
        <v>157.738</v>
      </c>
      <c r="AP44" s="79">
        <v>30337</v>
      </c>
      <c r="AQ44" s="11">
        <v>1009.925</v>
      </c>
    </row>
    <row r="45" spans="2:43" ht="30" customHeight="1">
      <c r="J45" s="16" t="s">
        <v>1</v>
      </c>
      <c r="K45" s="12">
        <v>512.97299999999996</v>
      </c>
      <c r="L45" s="12" t="e">
        <f>SUM(#REF!+#REF!)</f>
        <v>#REF!</v>
      </c>
      <c r="M45" s="11" t="e">
        <f t="shared" ref="M45:M61" si="1">SUM(L45+K45)</f>
        <v>#REF!</v>
      </c>
      <c r="O45" s="16" t="s">
        <v>1</v>
      </c>
      <c r="P45" s="12">
        <v>1.4630000000000001</v>
      </c>
      <c r="Q45" s="12">
        <f t="shared" ref="Q45:Q52" si="2">+R45-P45</f>
        <v>111.28800000000001</v>
      </c>
      <c r="R45" s="11">
        <v>112.751</v>
      </c>
      <c r="T45" s="16" t="s">
        <v>1</v>
      </c>
      <c r="U45" s="20">
        <v>7</v>
      </c>
      <c r="V45" s="11">
        <v>1.625</v>
      </c>
      <c r="X45" s="16" t="s">
        <v>1</v>
      </c>
      <c r="Y45" s="20">
        <v>0</v>
      </c>
      <c r="Z45" s="11">
        <v>0</v>
      </c>
      <c r="AB45" s="16" t="s">
        <v>1</v>
      </c>
      <c r="AC45" s="12">
        <v>112.702</v>
      </c>
      <c r="AD45" s="12">
        <f t="shared" ref="AD45:AD54" si="3">+AE45-AC45</f>
        <v>4.9000000000006594E-2</v>
      </c>
      <c r="AE45" s="11">
        <v>112.751</v>
      </c>
      <c r="AG45" s="16" t="s">
        <v>1</v>
      </c>
      <c r="AH45" s="12">
        <v>112.251</v>
      </c>
      <c r="AI45" s="12">
        <v>0.45</v>
      </c>
      <c r="AJ45" s="12">
        <v>0.05</v>
      </c>
      <c r="AK45" s="11">
        <f t="shared" si="0"/>
        <v>112.751</v>
      </c>
      <c r="AM45" s="16" t="s">
        <v>1</v>
      </c>
      <c r="AN45" s="20">
        <v>2521</v>
      </c>
      <c r="AO45" s="12">
        <v>112.751</v>
      </c>
      <c r="AP45" s="20">
        <f>+AP44+AN45</f>
        <v>32858</v>
      </c>
      <c r="AQ45" s="11">
        <f>+AQ44+AO45</f>
        <v>1122.6759999999999</v>
      </c>
    </row>
    <row r="46" spans="2:43" ht="30" customHeight="1">
      <c r="J46" s="16" t="s">
        <v>2</v>
      </c>
      <c r="K46" s="12">
        <v>558.68100000000004</v>
      </c>
      <c r="L46" s="12" t="e">
        <f>SUM(#REF!+#REF!)</f>
        <v>#REF!</v>
      </c>
      <c r="M46" s="11" t="e">
        <f t="shared" si="1"/>
        <v>#REF!</v>
      </c>
      <c r="O46" s="16" t="s">
        <v>2</v>
      </c>
      <c r="P46" s="12">
        <v>24.681000000000001</v>
      </c>
      <c r="Q46" s="12">
        <f t="shared" si="2"/>
        <v>111.20790000000001</v>
      </c>
      <c r="R46" s="11">
        <v>135.88890000000001</v>
      </c>
      <c r="T46" s="16" t="s">
        <v>2</v>
      </c>
      <c r="U46" s="20">
        <v>7</v>
      </c>
      <c r="V46" s="11">
        <v>1.635</v>
      </c>
      <c r="X46" s="16" t="s">
        <v>2</v>
      </c>
      <c r="Y46" s="20">
        <v>0</v>
      </c>
      <c r="Z46" s="11">
        <v>0</v>
      </c>
      <c r="AB46" s="16" t="s">
        <v>2</v>
      </c>
      <c r="AC46" s="12">
        <v>135.72800000000001</v>
      </c>
      <c r="AD46" s="12">
        <f t="shared" si="3"/>
        <v>0.16089999999999804</v>
      </c>
      <c r="AE46" s="11">
        <v>135.88890000000001</v>
      </c>
      <c r="AG46" s="16" t="s">
        <v>2</v>
      </c>
      <c r="AH46" s="12">
        <v>135.233</v>
      </c>
      <c r="AI46" s="12">
        <v>0.54500000000000004</v>
      </c>
      <c r="AJ46" s="12">
        <v>0.111</v>
      </c>
      <c r="AK46" s="11">
        <f t="shared" si="0"/>
        <v>135.88899999999998</v>
      </c>
      <c r="AM46" s="16" t="s">
        <v>2</v>
      </c>
      <c r="AN46" s="20">
        <v>3293</v>
      </c>
      <c r="AO46" s="12">
        <v>135.88900000000001</v>
      </c>
      <c r="AP46" s="20">
        <f t="shared" ref="AP46:AQ54" si="4">+AP45+AN46</f>
        <v>36151</v>
      </c>
      <c r="AQ46" s="11">
        <f t="shared" si="4"/>
        <v>1258.5650000000001</v>
      </c>
    </row>
    <row r="47" spans="2:43" ht="30" customHeight="1">
      <c r="J47" s="16" t="s">
        <v>3</v>
      </c>
      <c r="K47" s="12">
        <v>520.90200000000004</v>
      </c>
      <c r="L47" s="12" t="e">
        <f>SUM(#REF!+#REF!)</f>
        <v>#REF!</v>
      </c>
      <c r="M47" s="11" t="e">
        <f t="shared" si="1"/>
        <v>#REF!</v>
      </c>
      <c r="O47" s="16" t="s">
        <v>3</v>
      </c>
      <c r="P47" s="12">
        <v>19.835000000000001</v>
      </c>
      <c r="Q47" s="12">
        <f t="shared" si="2"/>
        <v>111.822</v>
      </c>
      <c r="R47" s="11">
        <v>131.65700000000001</v>
      </c>
      <c r="T47" s="16" t="s">
        <v>3</v>
      </c>
      <c r="U47" s="20">
        <v>8</v>
      </c>
      <c r="V47" s="11">
        <v>1.875</v>
      </c>
      <c r="X47" s="16" t="s">
        <v>3</v>
      </c>
      <c r="Y47" s="20">
        <v>0</v>
      </c>
      <c r="Z47" s="11">
        <v>0</v>
      </c>
      <c r="AB47" s="16" t="s">
        <v>3</v>
      </c>
      <c r="AC47" s="12">
        <v>130.773</v>
      </c>
      <c r="AD47" s="12">
        <f t="shared" si="3"/>
        <v>0.88400000000001455</v>
      </c>
      <c r="AE47" s="11">
        <v>131.65700000000001</v>
      </c>
      <c r="AG47" s="16" t="s">
        <v>3</v>
      </c>
      <c r="AH47" s="12">
        <v>130.62299999999999</v>
      </c>
      <c r="AI47" s="12">
        <v>0.34899999999999998</v>
      </c>
      <c r="AJ47" s="12">
        <v>0.68500000000000005</v>
      </c>
      <c r="AK47" s="11">
        <f t="shared" si="0"/>
        <v>131.65699999999998</v>
      </c>
      <c r="AM47" s="16" t="s">
        <v>3</v>
      </c>
      <c r="AN47" s="20">
        <v>2921</v>
      </c>
      <c r="AO47" s="12">
        <v>131.65700000000001</v>
      </c>
      <c r="AP47" s="20">
        <f t="shared" si="4"/>
        <v>39072</v>
      </c>
      <c r="AQ47" s="11">
        <f t="shared" si="4"/>
        <v>1390.222</v>
      </c>
    </row>
    <row r="48" spans="2:43" ht="30" customHeight="1">
      <c r="J48" s="16" t="s">
        <v>4</v>
      </c>
      <c r="K48" s="12">
        <v>545.904</v>
      </c>
      <c r="L48" s="12" t="e">
        <f>SUM(#REF!+#REF!)</f>
        <v>#REF!</v>
      </c>
      <c r="M48" s="11" t="e">
        <f t="shared" si="1"/>
        <v>#REF!</v>
      </c>
      <c r="O48" s="16" t="s">
        <v>4</v>
      </c>
      <c r="P48" s="12">
        <v>2.9569999999999999</v>
      </c>
      <c r="Q48" s="12">
        <f t="shared" si="2"/>
        <v>82.354000000000013</v>
      </c>
      <c r="R48" s="11">
        <v>85.311000000000007</v>
      </c>
      <c r="T48" s="16" t="s">
        <v>4</v>
      </c>
      <c r="U48" s="20">
        <v>8</v>
      </c>
      <c r="V48" s="11">
        <v>1.956</v>
      </c>
      <c r="X48" s="16" t="s">
        <v>4</v>
      </c>
      <c r="Y48" s="20">
        <v>0</v>
      </c>
      <c r="Z48" s="11">
        <v>0</v>
      </c>
      <c r="AB48" s="16" t="s">
        <v>4</v>
      </c>
      <c r="AC48" s="12">
        <v>85.311000000000007</v>
      </c>
      <c r="AD48" s="12">
        <f t="shared" si="3"/>
        <v>0</v>
      </c>
      <c r="AE48" s="11">
        <v>85.311000000000007</v>
      </c>
      <c r="AG48" s="16" t="s">
        <v>4</v>
      </c>
      <c r="AH48" s="12">
        <v>85.271000000000001</v>
      </c>
      <c r="AI48" s="12">
        <v>0.04</v>
      </c>
      <c r="AJ48" s="12">
        <v>0</v>
      </c>
      <c r="AK48" s="11">
        <f t="shared" si="0"/>
        <v>85.311000000000007</v>
      </c>
      <c r="AM48" s="16" t="s">
        <v>4</v>
      </c>
      <c r="AN48" s="20">
        <v>1793</v>
      </c>
      <c r="AO48" s="12">
        <v>85.311000000000007</v>
      </c>
      <c r="AP48" s="20">
        <f t="shared" si="4"/>
        <v>40865</v>
      </c>
      <c r="AQ48" s="11">
        <f t="shared" si="4"/>
        <v>1475.5329999999999</v>
      </c>
    </row>
    <row r="49" spans="10:43" ht="30" customHeight="1">
      <c r="J49" s="16" t="s">
        <v>5</v>
      </c>
      <c r="K49" s="12">
        <v>593.97900000000004</v>
      </c>
      <c r="L49" s="12" t="e">
        <f>SUM(#REF!+#REF!)</f>
        <v>#REF!</v>
      </c>
      <c r="M49" s="11" t="e">
        <f t="shared" si="1"/>
        <v>#REF!</v>
      </c>
      <c r="O49" s="16" t="s">
        <v>5</v>
      </c>
      <c r="P49" s="12">
        <v>11.987</v>
      </c>
      <c r="Q49" s="12">
        <f t="shared" si="2"/>
        <v>103.583</v>
      </c>
      <c r="R49" s="11">
        <v>115.57</v>
      </c>
      <c r="T49" s="16" t="s">
        <v>5</v>
      </c>
      <c r="U49" s="80">
        <v>4</v>
      </c>
      <c r="V49" s="11">
        <v>1.0189999999999999</v>
      </c>
      <c r="X49" s="16" t="s">
        <v>5</v>
      </c>
      <c r="Y49" s="20">
        <v>0</v>
      </c>
      <c r="Z49" s="11">
        <v>0</v>
      </c>
      <c r="AB49" s="16" t="s">
        <v>5</v>
      </c>
      <c r="AC49" s="12">
        <v>115.033</v>
      </c>
      <c r="AD49" s="12">
        <f t="shared" si="3"/>
        <v>0.53699999999999193</v>
      </c>
      <c r="AE49" s="11">
        <v>115.57</v>
      </c>
      <c r="AG49" s="16" t="s">
        <v>5</v>
      </c>
      <c r="AH49" s="12">
        <v>113.492</v>
      </c>
      <c r="AI49" s="12">
        <v>1.5409999999999999</v>
      </c>
      <c r="AJ49" s="12">
        <v>0.53700000000000003</v>
      </c>
      <c r="AK49" s="11">
        <f t="shared" si="0"/>
        <v>115.57000000000001</v>
      </c>
      <c r="AM49" s="16" t="s">
        <v>5</v>
      </c>
      <c r="AN49" s="20">
        <v>2483</v>
      </c>
      <c r="AO49" s="12">
        <v>115.57</v>
      </c>
      <c r="AP49" s="20">
        <f t="shared" si="4"/>
        <v>43348</v>
      </c>
      <c r="AQ49" s="11">
        <f t="shared" si="4"/>
        <v>1591.1029999999998</v>
      </c>
    </row>
    <row r="50" spans="10:43" ht="30" customHeight="1">
      <c r="J50" s="16" t="s">
        <v>6</v>
      </c>
      <c r="K50" s="12">
        <v>668.85400000000004</v>
      </c>
      <c r="L50" s="12" t="e">
        <f>SUM(#REF!+#REF!)</f>
        <v>#REF!</v>
      </c>
      <c r="M50" s="11" t="e">
        <f t="shared" si="1"/>
        <v>#REF!</v>
      </c>
      <c r="O50" s="16" t="s">
        <v>6</v>
      </c>
      <c r="P50" s="12">
        <v>6.9539999999999997</v>
      </c>
      <c r="Q50" s="12">
        <f t="shared" si="2"/>
        <v>53.622999999999998</v>
      </c>
      <c r="R50" s="11">
        <v>60.576999999999998</v>
      </c>
      <c r="T50" s="16" t="s">
        <v>6</v>
      </c>
      <c r="U50" s="20">
        <v>4</v>
      </c>
      <c r="V50" s="11">
        <v>0.99199999999999999</v>
      </c>
      <c r="X50" s="16" t="s">
        <v>6</v>
      </c>
      <c r="Y50" s="20">
        <v>0</v>
      </c>
      <c r="Z50" s="11">
        <v>0</v>
      </c>
      <c r="AB50" s="16" t="s">
        <v>6</v>
      </c>
      <c r="AC50" s="12">
        <v>60.238999999999997</v>
      </c>
      <c r="AD50" s="12">
        <f t="shared" si="3"/>
        <v>0.33800000000000097</v>
      </c>
      <c r="AE50" s="11">
        <v>60.576999999999998</v>
      </c>
      <c r="AG50" s="16" t="s">
        <v>6</v>
      </c>
      <c r="AH50" s="12">
        <v>59.338999999999999</v>
      </c>
      <c r="AI50" s="12">
        <v>0.9</v>
      </c>
      <c r="AJ50" s="12">
        <v>0.33800000000000002</v>
      </c>
      <c r="AK50" s="11">
        <f t="shared" si="0"/>
        <v>60.576999999999998</v>
      </c>
      <c r="AM50" s="16" t="s">
        <v>6</v>
      </c>
      <c r="AN50" s="20">
        <v>1198</v>
      </c>
      <c r="AO50" s="12">
        <v>60.576999999999998</v>
      </c>
      <c r="AP50" s="20">
        <f t="shared" si="4"/>
        <v>44546</v>
      </c>
      <c r="AQ50" s="11">
        <f t="shared" si="4"/>
        <v>1651.6799999999998</v>
      </c>
    </row>
    <row r="51" spans="10:43" ht="30" customHeight="1">
      <c r="J51" s="16" t="s">
        <v>7</v>
      </c>
      <c r="K51" s="12">
        <v>727.63300000000004</v>
      </c>
      <c r="L51" s="12">
        <v>0</v>
      </c>
      <c r="M51" s="11">
        <f t="shared" si="1"/>
        <v>727.63300000000004</v>
      </c>
      <c r="O51" s="16" t="s">
        <v>7</v>
      </c>
      <c r="P51" s="12">
        <v>14.348000000000001</v>
      </c>
      <c r="Q51" s="12">
        <f t="shared" si="2"/>
        <v>51.335000000000008</v>
      </c>
      <c r="R51" s="11">
        <v>65.683000000000007</v>
      </c>
      <c r="T51" s="16" t="s">
        <v>7</v>
      </c>
      <c r="U51" s="20">
        <v>8</v>
      </c>
      <c r="V51" s="11">
        <v>2.177</v>
      </c>
      <c r="X51" s="16" t="s">
        <v>7</v>
      </c>
      <c r="Y51" s="20">
        <v>0</v>
      </c>
      <c r="Z51" s="11">
        <v>0</v>
      </c>
      <c r="AB51" s="16" t="s">
        <v>7</v>
      </c>
      <c r="AC51" s="12">
        <v>65.003</v>
      </c>
      <c r="AD51" s="12">
        <f t="shared" si="3"/>
        <v>0.68000000000000682</v>
      </c>
      <c r="AE51" s="11">
        <v>65.683000000000007</v>
      </c>
      <c r="AG51" s="16" t="s">
        <v>7</v>
      </c>
      <c r="AH51" s="12">
        <v>63.875999999999998</v>
      </c>
      <c r="AI51" s="12">
        <v>1.127</v>
      </c>
      <c r="AJ51" s="12">
        <v>0.68</v>
      </c>
      <c r="AK51" s="11">
        <f t="shared" si="0"/>
        <v>65.683000000000007</v>
      </c>
      <c r="AM51" s="16" t="s">
        <v>7</v>
      </c>
      <c r="AN51" s="20">
        <v>1194</v>
      </c>
      <c r="AO51" s="12">
        <v>65.683000000000007</v>
      </c>
      <c r="AP51" s="20">
        <f t="shared" si="4"/>
        <v>45740</v>
      </c>
      <c r="AQ51" s="11">
        <f t="shared" si="4"/>
        <v>1717.3629999999998</v>
      </c>
    </row>
    <row r="52" spans="10:43" ht="30" customHeight="1">
      <c r="J52" s="16" t="s">
        <v>8</v>
      </c>
      <c r="K52" s="12">
        <v>397.01400000000001</v>
      </c>
      <c r="L52" s="12">
        <v>0</v>
      </c>
      <c r="M52" s="11">
        <f t="shared" si="1"/>
        <v>397.01400000000001</v>
      </c>
      <c r="O52" s="16" t="s">
        <v>8</v>
      </c>
      <c r="P52" s="12">
        <v>82.427999999999997</v>
      </c>
      <c r="Q52" s="12">
        <f t="shared" si="2"/>
        <v>39.918000000000006</v>
      </c>
      <c r="R52" s="11">
        <v>122.346</v>
      </c>
      <c r="T52" s="16" t="s">
        <v>8</v>
      </c>
      <c r="U52" s="20">
        <v>20</v>
      </c>
      <c r="V52" s="11">
        <v>5.8070000000000004</v>
      </c>
      <c r="X52" s="16" t="s">
        <v>8</v>
      </c>
      <c r="Y52" s="20">
        <v>0</v>
      </c>
      <c r="Z52" s="11">
        <v>0</v>
      </c>
      <c r="AB52" s="16" t="s">
        <v>8</v>
      </c>
      <c r="AC52" s="12">
        <v>121.96</v>
      </c>
      <c r="AD52" s="12">
        <f t="shared" si="3"/>
        <v>0.38600000000000989</v>
      </c>
      <c r="AE52" s="11">
        <v>122.346</v>
      </c>
      <c r="AG52" s="16" t="s">
        <v>8</v>
      </c>
      <c r="AH52" s="12">
        <v>115.85899999999999</v>
      </c>
      <c r="AI52" s="12">
        <v>6.101</v>
      </c>
      <c r="AJ52" s="12">
        <v>0.38600000000000001</v>
      </c>
      <c r="AK52" s="11">
        <f t="shared" si="0"/>
        <v>122.34599999999999</v>
      </c>
      <c r="AM52" s="16" t="s">
        <v>8</v>
      </c>
      <c r="AN52" s="20">
        <v>803</v>
      </c>
      <c r="AO52" s="12">
        <v>122.346</v>
      </c>
      <c r="AP52" s="20">
        <f t="shared" si="4"/>
        <v>46543</v>
      </c>
      <c r="AQ52" s="11">
        <f t="shared" si="4"/>
        <v>1839.7089999999998</v>
      </c>
    </row>
    <row r="53" spans="10:43" ht="30" customHeight="1">
      <c r="J53" s="16" t="s">
        <v>9</v>
      </c>
      <c r="K53" s="12">
        <v>170.21600000000001</v>
      </c>
      <c r="L53" s="12">
        <v>0</v>
      </c>
      <c r="M53" s="11">
        <f t="shared" si="1"/>
        <v>170.21600000000001</v>
      </c>
      <c r="O53" s="16" t="s">
        <v>9</v>
      </c>
      <c r="P53" s="12">
        <v>143.13300000000001</v>
      </c>
      <c r="Q53" s="12">
        <f>+R53-P53</f>
        <v>46.530999999999977</v>
      </c>
      <c r="R53" s="11">
        <v>189.66399999999999</v>
      </c>
      <c r="T53" s="16" t="s">
        <v>9</v>
      </c>
      <c r="U53" s="20">
        <v>15</v>
      </c>
      <c r="V53" s="11">
        <v>4.8979999999999997</v>
      </c>
      <c r="X53" s="16" t="s">
        <v>9</v>
      </c>
      <c r="Y53" s="20">
        <v>0</v>
      </c>
      <c r="Z53" s="11">
        <v>0</v>
      </c>
      <c r="AB53" s="16" t="s">
        <v>9</v>
      </c>
      <c r="AC53" s="12">
        <v>187.999</v>
      </c>
      <c r="AD53" s="12">
        <f t="shared" si="3"/>
        <v>1.664999999999992</v>
      </c>
      <c r="AE53" s="11">
        <v>189.66399999999999</v>
      </c>
      <c r="AG53" s="16" t="s">
        <v>9</v>
      </c>
      <c r="AH53" s="12">
        <v>165.595</v>
      </c>
      <c r="AI53" s="12">
        <v>22.404</v>
      </c>
      <c r="AJ53" s="12">
        <v>1.665</v>
      </c>
      <c r="AK53" s="11">
        <f t="shared" si="0"/>
        <v>189.66399999999999</v>
      </c>
      <c r="AM53" s="16" t="s">
        <v>9</v>
      </c>
      <c r="AN53" s="20">
        <v>2076</v>
      </c>
      <c r="AO53" s="12">
        <v>189.66399999999999</v>
      </c>
      <c r="AP53" s="20">
        <f t="shared" si="4"/>
        <v>48619</v>
      </c>
      <c r="AQ53" s="11">
        <f t="shared" si="4"/>
        <v>2029.3729999999998</v>
      </c>
    </row>
    <row r="54" spans="10:43" ht="30" customHeight="1">
      <c r="J54" s="16" t="s">
        <v>10</v>
      </c>
      <c r="K54" s="12">
        <v>240.05500000000001</v>
      </c>
      <c r="L54" s="12">
        <v>0</v>
      </c>
      <c r="M54" s="11">
        <f t="shared" si="1"/>
        <v>240.05500000000001</v>
      </c>
      <c r="O54" s="16" t="s">
        <v>10</v>
      </c>
      <c r="P54" s="12">
        <v>191.226</v>
      </c>
      <c r="Q54" s="12">
        <f t="shared" ref="Q54:Q60" si="5">+R54-P54</f>
        <v>52.308999999999997</v>
      </c>
      <c r="R54" s="11">
        <v>243.535</v>
      </c>
      <c r="T54" s="16" t="s">
        <v>10</v>
      </c>
      <c r="U54" s="20">
        <v>26</v>
      </c>
      <c r="V54" s="11">
        <v>9.5340000000000007</v>
      </c>
      <c r="X54" s="16" t="s">
        <v>10</v>
      </c>
      <c r="Y54" s="20">
        <v>0</v>
      </c>
      <c r="Z54" s="11">
        <v>0</v>
      </c>
      <c r="AB54" s="16" t="s">
        <v>10</v>
      </c>
      <c r="AC54" s="12">
        <v>240.69200000000001</v>
      </c>
      <c r="AD54" s="12">
        <f t="shared" si="3"/>
        <v>2.8429999999999893</v>
      </c>
      <c r="AE54" s="11">
        <v>243.535</v>
      </c>
      <c r="AG54" s="16" t="s">
        <v>10</v>
      </c>
      <c r="AH54" s="12">
        <v>216.69900000000001</v>
      </c>
      <c r="AI54" s="12">
        <v>24.242000000000001</v>
      </c>
      <c r="AJ54" s="12">
        <v>2.5939999999999999</v>
      </c>
      <c r="AK54" s="11">
        <f t="shared" si="0"/>
        <v>243.535</v>
      </c>
      <c r="AM54" s="16" t="s">
        <v>10</v>
      </c>
      <c r="AN54" s="20">
        <v>2086</v>
      </c>
      <c r="AO54" s="13">
        <v>243.535</v>
      </c>
      <c r="AP54" s="20">
        <f t="shared" si="4"/>
        <v>50705</v>
      </c>
      <c r="AQ54" s="11">
        <f t="shared" si="4"/>
        <v>2272.9079999999999</v>
      </c>
    </row>
    <row r="55" spans="10:43" ht="30" customHeight="1">
      <c r="J55" s="71" t="s">
        <v>33</v>
      </c>
      <c r="K55" s="12">
        <v>578.37900000000002</v>
      </c>
      <c r="L55" s="12">
        <v>0</v>
      </c>
      <c r="M55" s="11">
        <f>SUM(L55+K55)</f>
        <v>578.37900000000002</v>
      </c>
      <c r="O55" s="71" t="s">
        <v>33</v>
      </c>
      <c r="P55" s="12">
        <v>5.4820000000000002</v>
      </c>
      <c r="Q55" s="12">
        <f t="shared" si="5"/>
        <v>85.367999999999995</v>
      </c>
      <c r="R55" s="11">
        <v>90.85</v>
      </c>
      <c r="T55" s="71" t="s">
        <v>33</v>
      </c>
      <c r="U55" s="20">
        <v>6</v>
      </c>
      <c r="V55" s="11">
        <v>1.5589999999999999</v>
      </c>
      <c r="X55" s="71" t="s">
        <v>33</v>
      </c>
      <c r="Y55" s="20">
        <v>0</v>
      </c>
      <c r="Z55" s="11">
        <v>0</v>
      </c>
      <c r="AB55" s="71" t="s">
        <v>33</v>
      </c>
      <c r="AC55" s="12">
        <v>90.7</v>
      </c>
      <c r="AD55" s="12">
        <v>0.15</v>
      </c>
      <c r="AE55" s="11">
        <v>90.85</v>
      </c>
      <c r="AG55" s="71" t="s">
        <v>33</v>
      </c>
      <c r="AH55" s="12">
        <v>90.41</v>
      </c>
      <c r="AI55" s="12">
        <v>0.28999999999999998</v>
      </c>
      <c r="AJ55" s="12">
        <v>0.15</v>
      </c>
      <c r="AK55" s="11">
        <f t="shared" si="0"/>
        <v>90.850000000000009</v>
      </c>
      <c r="AM55" s="81" t="s">
        <v>62</v>
      </c>
      <c r="AN55" s="20">
        <v>894</v>
      </c>
      <c r="AO55" s="12">
        <v>43.24</v>
      </c>
      <c r="AP55" s="20">
        <f>+AP47+AN55</f>
        <v>39966</v>
      </c>
      <c r="AQ55" s="11">
        <f>+AQ47+AO55</f>
        <v>1433.462</v>
      </c>
    </row>
    <row r="56" spans="10:43" ht="30" customHeight="1">
      <c r="J56" s="71" t="s">
        <v>21</v>
      </c>
      <c r="K56" s="12">
        <v>638.11699999999996</v>
      </c>
      <c r="L56" s="12">
        <v>0</v>
      </c>
      <c r="M56" s="11">
        <f t="shared" si="1"/>
        <v>638.11699999999996</v>
      </c>
      <c r="O56" s="71" t="s">
        <v>21</v>
      </c>
      <c r="P56" s="12">
        <v>10.186</v>
      </c>
      <c r="Q56" s="12">
        <f t="shared" si="5"/>
        <v>84.832999999999998</v>
      </c>
      <c r="R56" s="11">
        <v>95.019000000000005</v>
      </c>
      <c r="T56" s="71" t="s">
        <v>21</v>
      </c>
      <c r="U56" s="20">
        <v>2</v>
      </c>
      <c r="V56" s="11">
        <v>0.48</v>
      </c>
      <c r="X56" s="71" t="s">
        <v>21</v>
      </c>
      <c r="Y56" s="20">
        <v>0</v>
      </c>
      <c r="Z56" s="11">
        <v>0</v>
      </c>
      <c r="AB56" s="71" t="s">
        <v>21</v>
      </c>
      <c r="AC56" s="12">
        <v>94.343999999999994</v>
      </c>
      <c r="AD56" s="12">
        <v>0.67500000000000004</v>
      </c>
      <c r="AE56" s="11">
        <v>95.019000000000005</v>
      </c>
      <c r="AG56" s="71" t="s">
        <v>21</v>
      </c>
      <c r="AH56" s="12">
        <v>92.843000000000004</v>
      </c>
      <c r="AI56" s="12">
        <v>1.502</v>
      </c>
      <c r="AJ56" s="12">
        <v>0.67500000000000004</v>
      </c>
      <c r="AK56" s="11">
        <f t="shared" si="0"/>
        <v>95.02</v>
      </c>
      <c r="AM56" s="81" t="s">
        <v>63</v>
      </c>
      <c r="AN56" s="20">
        <v>2140</v>
      </c>
      <c r="AO56" s="12">
        <v>99.206999999999994</v>
      </c>
      <c r="AP56" s="20">
        <f>+AP48+AN56</f>
        <v>43005</v>
      </c>
      <c r="AQ56" s="11">
        <f>+AQ55+AO56</f>
        <v>1532.6689999999999</v>
      </c>
    </row>
    <row r="57" spans="10:43" ht="30" customHeight="1">
      <c r="J57" s="71" t="s">
        <v>22</v>
      </c>
      <c r="K57" s="12">
        <v>691.86199999999997</v>
      </c>
      <c r="L57" s="12">
        <v>0</v>
      </c>
      <c r="M57" s="11">
        <f t="shared" si="1"/>
        <v>691.86199999999997</v>
      </c>
      <c r="O57" s="71" t="s">
        <v>22</v>
      </c>
      <c r="P57" s="12">
        <v>7.6769999999999996</v>
      </c>
      <c r="Q57" s="12">
        <f t="shared" si="5"/>
        <v>35.253999999999998</v>
      </c>
      <c r="R57" s="11">
        <v>42.930999999999997</v>
      </c>
      <c r="T57" s="71" t="s">
        <v>22</v>
      </c>
      <c r="U57" s="20">
        <v>9</v>
      </c>
      <c r="V57" s="11">
        <v>2.3839999999999999</v>
      </c>
      <c r="X57" s="71" t="s">
        <v>22</v>
      </c>
      <c r="Y57" s="20">
        <v>0</v>
      </c>
      <c r="Z57" s="11">
        <v>0</v>
      </c>
      <c r="AB57" s="71" t="s">
        <v>22</v>
      </c>
      <c r="AC57" s="12">
        <v>42.201000000000001</v>
      </c>
      <c r="AD57" s="12">
        <v>0.73</v>
      </c>
      <c r="AE57" s="11">
        <v>42.930999999999997</v>
      </c>
      <c r="AG57" s="71" t="s">
        <v>22</v>
      </c>
      <c r="AH57" s="12">
        <v>41.250999999999998</v>
      </c>
      <c r="AI57" s="12">
        <v>0.95</v>
      </c>
      <c r="AJ57" s="12">
        <v>0.73</v>
      </c>
      <c r="AK57" s="11">
        <f t="shared" si="0"/>
        <v>42.930999999999997</v>
      </c>
      <c r="AM57" s="71" t="s">
        <v>21</v>
      </c>
      <c r="AN57" s="20">
        <v>1978</v>
      </c>
      <c r="AO57" s="12">
        <v>95.019000000000005</v>
      </c>
      <c r="AP57" s="20">
        <f t="shared" ref="AP57:AP62" si="6">+AP49+AN57</f>
        <v>45326</v>
      </c>
      <c r="AQ57" s="11">
        <f t="shared" ref="AQ57:AQ62" si="7">+AQ56+AO57</f>
        <v>1627.6879999999999</v>
      </c>
    </row>
    <row r="58" spans="10:43" ht="30" customHeight="1">
      <c r="J58" s="71" t="s">
        <v>23</v>
      </c>
      <c r="K58" s="12">
        <v>433.67</v>
      </c>
      <c r="L58" s="12">
        <v>0</v>
      </c>
      <c r="M58" s="11">
        <f t="shared" si="1"/>
        <v>433.67</v>
      </c>
      <c r="O58" s="71" t="s">
        <v>23</v>
      </c>
      <c r="P58" s="12">
        <v>24.065000000000001</v>
      </c>
      <c r="Q58" s="12">
        <f t="shared" si="5"/>
        <v>54.996000000000009</v>
      </c>
      <c r="R58" s="11">
        <v>79.061000000000007</v>
      </c>
      <c r="T58" s="71" t="s">
        <v>23</v>
      </c>
      <c r="U58" s="20">
        <v>7</v>
      </c>
      <c r="V58" s="11">
        <v>1.905</v>
      </c>
      <c r="X58" s="71" t="s">
        <v>23</v>
      </c>
      <c r="Y58" s="20">
        <v>0</v>
      </c>
      <c r="Z58" s="11">
        <v>0</v>
      </c>
      <c r="AB58" s="71" t="s">
        <v>23</v>
      </c>
      <c r="AC58" s="12">
        <v>78.674999999999997</v>
      </c>
      <c r="AD58" s="12">
        <v>0.38600000000000001</v>
      </c>
      <c r="AE58" s="11">
        <v>79.061000000000007</v>
      </c>
      <c r="AG58" s="71" t="s">
        <v>23</v>
      </c>
      <c r="AH58" s="12">
        <v>77.197999999999993</v>
      </c>
      <c r="AI58" s="12">
        <v>1.4770000000000001</v>
      </c>
      <c r="AJ58" s="12">
        <v>0.38600000000000001</v>
      </c>
      <c r="AK58" s="11">
        <f t="shared" si="0"/>
        <v>79.060999999999993</v>
      </c>
      <c r="AM58" s="71" t="s">
        <v>22</v>
      </c>
      <c r="AN58" s="20">
        <v>812</v>
      </c>
      <c r="AO58" s="12">
        <v>42.930999999999997</v>
      </c>
      <c r="AP58" s="20">
        <f t="shared" si="6"/>
        <v>45358</v>
      </c>
      <c r="AQ58" s="11">
        <f t="shared" si="7"/>
        <v>1670.6189999999999</v>
      </c>
    </row>
    <row r="59" spans="10:43" ht="30" customHeight="1">
      <c r="J59" s="71" t="s">
        <v>24</v>
      </c>
      <c r="K59" s="12">
        <v>348.09100000000001</v>
      </c>
      <c r="L59" s="12">
        <v>0</v>
      </c>
      <c r="M59" s="11">
        <f t="shared" si="1"/>
        <v>348.09100000000001</v>
      </c>
      <c r="O59" s="71" t="s">
        <v>24</v>
      </c>
      <c r="P59" s="12">
        <v>131.59899999999999</v>
      </c>
      <c r="Q59" s="12">
        <f t="shared" si="5"/>
        <v>36.635000000000019</v>
      </c>
      <c r="R59" s="11">
        <v>168.23400000000001</v>
      </c>
      <c r="T59" s="71" t="s">
        <v>24</v>
      </c>
      <c r="U59" s="20">
        <v>23</v>
      </c>
      <c r="V59" s="11">
        <v>7.0359999999999996</v>
      </c>
      <c r="X59" s="71" t="s">
        <v>24</v>
      </c>
      <c r="Y59" s="20">
        <v>0</v>
      </c>
      <c r="Z59" s="11">
        <v>0</v>
      </c>
      <c r="AB59" s="71" t="s">
        <v>24</v>
      </c>
      <c r="AC59" s="12">
        <v>168.154</v>
      </c>
      <c r="AD59" s="12">
        <v>0.08</v>
      </c>
      <c r="AE59" s="11">
        <v>168.23400000000001</v>
      </c>
      <c r="AG59" s="71" t="s">
        <v>24</v>
      </c>
      <c r="AH59" s="12">
        <v>154.56700000000001</v>
      </c>
      <c r="AI59" s="12">
        <v>13.587</v>
      </c>
      <c r="AJ59" s="12">
        <v>0.08</v>
      </c>
      <c r="AK59" s="11">
        <f t="shared" si="0"/>
        <v>168.23400000000001</v>
      </c>
      <c r="AM59" s="71" t="s">
        <v>23</v>
      </c>
      <c r="AN59" s="20">
        <v>1255</v>
      </c>
      <c r="AO59" s="12">
        <v>79.061000000000007</v>
      </c>
      <c r="AP59" s="20">
        <f t="shared" si="6"/>
        <v>46995</v>
      </c>
      <c r="AQ59" s="11">
        <f t="shared" si="7"/>
        <v>1749.6799999999998</v>
      </c>
    </row>
    <row r="60" spans="10:43" ht="30" customHeight="1">
      <c r="J60" s="71" t="s">
        <v>25</v>
      </c>
      <c r="K60" s="12">
        <v>185.35</v>
      </c>
      <c r="L60" s="12">
        <v>0</v>
      </c>
      <c r="M60" s="11">
        <f t="shared" si="1"/>
        <v>185.35</v>
      </c>
      <c r="O60" s="71" t="s">
        <v>25</v>
      </c>
      <c r="P60" s="12">
        <v>176.67099999999999</v>
      </c>
      <c r="Q60" s="12">
        <f t="shared" si="5"/>
        <v>50.236999999999995</v>
      </c>
      <c r="R60" s="11">
        <v>226.90799999999999</v>
      </c>
      <c r="T60" s="71" t="s">
        <v>25</v>
      </c>
      <c r="U60" s="20">
        <v>20</v>
      </c>
      <c r="V60" s="11">
        <v>6.7770000000000001</v>
      </c>
      <c r="X60" s="71" t="s">
        <v>25</v>
      </c>
      <c r="Y60" s="20">
        <v>0</v>
      </c>
      <c r="Z60" s="11">
        <v>0</v>
      </c>
      <c r="AB60" s="71" t="s">
        <v>25</v>
      </c>
      <c r="AC60" s="12">
        <v>224.30799999999999</v>
      </c>
      <c r="AD60" s="12">
        <v>2.6</v>
      </c>
      <c r="AE60" s="11">
        <v>226.608</v>
      </c>
      <c r="AG60" s="71" t="s">
        <v>25</v>
      </c>
      <c r="AH60" s="12">
        <v>202.03899999999999</v>
      </c>
      <c r="AI60" s="12">
        <v>22.268999999999998</v>
      </c>
      <c r="AJ60" s="12">
        <v>2.6</v>
      </c>
      <c r="AK60" s="11">
        <f>SUM(AH60:AJ60)</f>
        <v>226.90799999999999</v>
      </c>
      <c r="AM60" s="71" t="s">
        <v>24</v>
      </c>
      <c r="AN60" s="20">
        <v>1606</v>
      </c>
      <c r="AO60" s="12">
        <v>168.23400000000001</v>
      </c>
      <c r="AP60" s="20">
        <f t="shared" si="6"/>
        <v>48149</v>
      </c>
      <c r="AQ60" s="11">
        <f t="shared" si="7"/>
        <v>1917.9139999999998</v>
      </c>
    </row>
    <row r="61" spans="10:43" ht="30" customHeight="1">
      <c r="J61" s="82" t="s">
        <v>26</v>
      </c>
      <c r="K61" s="14">
        <v>305.39100000000002</v>
      </c>
      <c r="L61" s="14">
        <v>0</v>
      </c>
      <c r="M61" s="15">
        <f t="shared" si="1"/>
        <v>305.39100000000002</v>
      </c>
      <c r="O61" s="82" t="s">
        <v>26</v>
      </c>
      <c r="P61" s="14">
        <v>222.21199999999999</v>
      </c>
      <c r="Q61" s="14">
        <f>+R61-P61</f>
        <v>85.40300000000002</v>
      </c>
      <c r="R61" s="15">
        <v>307.61500000000001</v>
      </c>
      <c r="T61" s="82" t="s">
        <v>26</v>
      </c>
      <c r="U61" s="83">
        <v>18</v>
      </c>
      <c r="V61" s="15">
        <v>7.0439999999999996</v>
      </c>
      <c r="X61" s="82" t="s">
        <v>26</v>
      </c>
      <c r="Y61" s="83">
        <v>0</v>
      </c>
      <c r="Z61" s="15">
        <v>0</v>
      </c>
      <c r="AB61" s="82" t="s">
        <v>26</v>
      </c>
      <c r="AC61" s="14">
        <v>304.65300000000002</v>
      </c>
      <c r="AD61" s="14">
        <f>+AE61-AC61</f>
        <v>2.9619999999999891</v>
      </c>
      <c r="AE61" s="15">
        <v>307.61500000000001</v>
      </c>
      <c r="AG61" s="82" t="s">
        <v>26</v>
      </c>
      <c r="AH61" s="14">
        <v>277.75200000000001</v>
      </c>
      <c r="AI61" s="14">
        <v>27.152000000000001</v>
      </c>
      <c r="AJ61" s="14">
        <v>2.7109999999999999</v>
      </c>
      <c r="AK61" s="15">
        <f>SUM(AH61:AJ61)</f>
        <v>307.61500000000001</v>
      </c>
      <c r="AM61" s="71" t="s">
        <v>25</v>
      </c>
      <c r="AN61" s="20">
        <v>1999</v>
      </c>
      <c r="AO61" s="12">
        <v>226.90799999999999</v>
      </c>
      <c r="AP61" s="20">
        <f t="shared" si="6"/>
        <v>50618</v>
      </c>
      <c r="AQ61" s="11">
        <f t="shared" si="7"/>
        <v>2144.8219999999997</v>
      </c>
    </row>
    <row r="62" spans="10:43" ht="35.1" customHeight="1">
      <c r="AM62" s="82" t="s">
        <v>26</v>
      </c>
      <c r="AN62" s="83">
        <v>1745</v>
      </c>
      <c r="AO62" s="14">
        <v>307.61500000000001</v>
      </c>
      <c r="AP62" s="83">
        <f t="shared" si="6"/>
        <v>52450</v>
      </c>
      <c r="AQ62" s="15">
        <f t="shared" si="7"/>
        <v>2452.4369999999999</v>
      </c>
    </row>
    <row r="63" spans="10:43">
      <c r="J63" s="443">
        <v>10</v>
      </c>
      <c r="K63" s="443"/>
      <c r="L63" s="443"/>
      <c r="M63" s="443"/>
    </row>
    <row r="64" spans="10:43">
      <c r="J64" s="23" t="s">
        <v>11</v>
      </c>
      <c r="K64" s="23"/>
      <c r="L64" s="23"/>
      <c r="M64" s="23"/>
      <c r="O64" s="444">
        <v>45</v>
      </c>
      <c r="P64" s="444"/>
      <c r="Q64" s="444"/>
      <c r="R64" s="444"/>
      <c r="T64" s="444">
        <v>87</v>
      </c>
      <c r="U64" s="444"/>
      <c r="V64" s="444"/>
      <c r="X64" s="443">
        <v>94</v>
      </c>
      <c r="Y64" s="443"/>
      <c r="Z64" s="443"/>
      <c r="AB64" s="444">
        <v>80</v>
      </c>
      <c r="AC64" s="444"/>
      <c r="AD64" s="444"/>
      <c r="AE64" s="444"/>
      <c r="AG64" s="444">
        <v>73</v>
      </c>
      <c r="AH64" s="444"/>
      <c r="AI64" s="444"/>
      <c r="AJ64" s="444"/>
      <c r="AK64" s="444"/>
      <c r="AM64" s="444">
        <v>17</v>
      </c>
      <c r="AN64" s="444"/>
      <c r="AO64" s="444"/>
      <c r="AP64" s="444"/>
      <c r="AQ64" s="444"/>
    </row>
    <row r="65" spans="10:43">
      <c r="J65" s="23"/>
      <c r="K65" s="23"/>
      <c r="L65" s="23"/>
      <c r="M65" s="23"/>
      <c r="O65" s="22"/>
      <c r="P65" s="22"/>
      <c r="Q65" s="22"/>
      <c r="R65" s="22"/>
      <c r="T65" s="22"/>
      <c r="U65" s="23"/>
      <c r="V65" s="23"/>
      <c r="X65" s="22"/>
      <c r="Y65" s="23"/>
      <c r="Z65" s="23"/>
      <c r="AB65" s="22"/>
      <c r="AC65" s="23"/>
      <c r="AD65" s="23"/>
      <c r="AE65" s="23"/>
      <c r="AG65" s="22"/>
      <c r="AH65" s="23"/>
      <c r="AI65" s="23"/>
      <c r="AJ65" s="23"/>
      <c r="AK65" s="23"/>
      <c r="AM65" s="22"/>
      <c r="AN65" s="23"/>
      <c r="AO65" s="23"/>
      <c r="AP65" s="23"/>
      <c r="AQ65" s="23"/>
    </row>
    <row r="66" spans="10:43">
      <c r="J66" t="s">
        <v>11</v>
      </c>
      <c r="M66" s="18" t="s">
        <v>31</v>
      </c>
      <c r="P66" t="s">
        <v>11</v>
      </c>
      <c r="R66" s="18" t="s">
        <v>31</v>
      </c>
      <c r="T66" t="s">
        <v>11</v>
      </c>
      <c r="V66" s="18" t="s">
        <v>53</v>
      </c>
      <c r="X66" t="s">
        <v>11</v>
      </c>
      <c r="Z66" s="18" t="s">
        <v>31</v>
      </c>
      <c r="AB66" t="s">
        <v>11</v>
      </c>
      <c r="AE66" s="18" t="s">
        <v>31</v>
      </c>
      <c r="AG66" t="s">
        <v>11</v>
      </c>
      <c r="AK66" s="18" t="s">
        <v>31</v>
      </c>
      <c r="AM66" t="s">
        <v>11</v>
      </c>
      <c r="AQ66" s="18" t="s">
        <v>31</v>
      </c>
    </row>
    <row r="67" spans="10:43">
      <c r="M67" s="18"/>
      <c r="R67" s="18"/>
      <c r="Z67" s="18"/>
      <c r="AE67" s="18"/>
      <c r="AK67" s="18"/>
      <c r="AQ67" s="18"/>
    </row>
    <row r="68" spans="10:43" ht="18">
      <c r="J68" s="442" t="s">
        <v>27</v>
      </c>
      <c r="K68" s="442"/>
      <c r="L68" s="442"/>
      <c r="M68" s="442"/>
      <c r="O68" s="442" t="s">
        <v>36</v>
      </c>
      <c r="P68" s="442"/>
      <c r="Q68" s="442"/>
      <c r="R68" s="442"/>
      <c r="T68" s="442" t="s">
        <v>44</v>
      </c>
      <c r="U68" s="442"/>
      <c r="V68" s="442"/>
      <c r="X68" s="442" t="s">
        <v>45</v>
      </c>
      <c r="Y68" s="442"/>
      <c r="Z68" s="442"/>
      <c r="AB68" s="442" t="s">
        <v>43</v>
      </c>
      <c r="AC68" s="442"/>
      <c r="AD68" s="442"/>
      <c r="AE68" s="442"/>
      <c r="AG68" s="442" t="s">
        <v>56</v>
      </c>
      <c r="AH68" s="442"/>
      <c r="AI68" s="442"/>
      <c r="AJ68" s="442"/>
      <c r="AK68" s="442"/>
      <c r="AM68" s="442" t="s">
        <v>68</v>
      </c>
      <c r="AN68" s="442"/>
      <c r="AO68" s="442"/>
      <c r="AP68" s="442"/>
      <c r="AQ68" s="442"/>
    </row>
    <row r="69" spans="10:43" ht="15" customHeight="1">
      <c r="J69" s="21"/>
      <c r="K69" s="21"/>
      <c r="L69" s="21"/>
      <c r="M69" s="21"/>
      <c r="O69" s="21"/>
      <c r="P69" s="21"/>
      <c r="Q69" s="21"/>
      <c r="R69" s="21"/>
      <c r="T69" s="21"/>
      <c r="U69" s="21"/>
      <c r="V69" s="21"/>
      <c r="X69" s="21"/>
      <c r="Y69" s="21"/>
      <c r="Z69" s="21"/>
      <c r="AB69" s="21"/>
      <c r="AC69" s="21"/>
      <c r="AD69" s="21"/>
      <c r="AE69" s="21"/>
      <c r="AG69" s="21"/>
      <c r="AH69" s="21"/>
      <c r="AI69" s="21"/>
      <c r="AJ69" s="21"/>
      <c r="AK69" s="21"/>
      <c r="AM69" s="21"/>
      <c r="AN69" s="21"/>
      <c r="AO69" s="21"/>
      <c r="AP69" s="21"/>
      <c r="AQ69" s="21"/>
    </row>
    <row r="70" spans="10:43" ht="15" customHeight="1">
      <c r="M70" s="10" t="s">
        <v>14</v>
      </c>
      <c r="R70" s="10" t="s">
        <v>14</v>
      </c>
      <c r="V70" s="10" t="s">
        <v>14</v>
      </c>
      <c r="Z70" s="10" t="s">
        <v>14</v>
      </c>
      <c r="AE70" s="10" t="s">
        <v>14</v>
      </c>
      <c r="AK70" s="10" t="s">
        <v>14</v>
      </c>
      <c r="AQ70" s="10" t="s">
        <v>14</v>
      </c>
    </row>
    <row r="71" spans="10:43" ht="15" customHeight="1">
      <c r="J71" s="2"/>
      <c r="K71" s="6" t="s">
        <v>17</v>
      </c>
      <c r="L71" s="6" t="s">
        <v>19</v>
      </c>
      <c r="M71" s="6" t="s">
        <v>11</v>
      </c>
      <c r="O71" s="2"/>
      <c r="P71" s="6" t="s">
        <v>34</v>
      </c>
      <c r="Q71" s="6" t="s">
        <v>35</v>
      </c>
      <c r="R71" s="6" t="s">
        <v>11</v>
      </c>
      <c r="T71" s="2"/>
      <c r="U71" s="8" t="s">
        <v>46</v>
      </c>
      <c r="V71" s="2"/>
      <c r="X71" s="2"/>
      <c r="Y71" s="6" t="s">
        <v>46</v>
      </c>
      <c r="Z71" s="6" t="s">
        <v>11</v>
      </c>
      <c r="AB71" s="2"/>
      <c r="AC71" s="6" t="s">
        <v>49</v>
      </c>
      <c r="AD71" s="6" t="s">
        <v>51</v>
      </c>
      <c r="AE71" s="6" t="s">
        <v>0</v>
      </c>
      <c r="AG71" s="2"/>
      <c r="AH71" s="6" t="s">
        <v>57</v>
      </c>
      <c r="AI71" s="6" t="s">
        <v>55</v>
      </c>
      <c r="AJ71" s="6" t="s">
        <v>51</v>
      </c>
      <c r="AK71" s="6" t="s">
        <v>11</v>
      </c>
      <c r="AM71" s="2"/>
      <c r="AN71" s="65" t="s">
        <v>58</v>
      </c>
      <c r="AO71" s="57"/>
      <c r="AP71" s="65" t="s">
        <v>61</v>
      </c>
      <c r="AQ71" s="57"/>
    </row>
    <row r="72" spans="10:43" ht="15" customHeight="1">
      <c r="J72" s="3" t="s">
        <v>12</v>
      </c>
      <c r="K72" s="17" t="s">
        <v>18</v>
      </c>
      <c r="L72" s="3" t="s">
        <v>20</v>
      </c>
      <c r="M72" s="3" t="s">
        <v>0</v>
      </c>
      <c r="O72" s="3" t="s">
        <v>12</v>
      </c>
      <c r="P72" s="17" t="s">
        <v>20</v>
      </c>
      <c r="Q72" s="3" t="s">
        <v>20</v>
      </c>
      <c r="R72" s="3" t="s">
        <v>0</v>
      </c>
      <c r="T72" s="3" t="s">
        <v>12</v>
      </c>
      <c r="U72" s="72" t="s">
        <v>47</v>
      </c>
      <c r="V72" s="3" t="s">
        <v>48</v>
      </c>
      <c r="X72" s="3" t="s">
        <v>12</v>
      </c>
      <c r="Y72" s="17" t="s">
        <v>52</v>
      </c>
      <c r="Z72" s="3" t="s">
        <v>0</v>
      </c>
      <c r="AB72" s="3" t="s">
        <v>12</v>
      </c>
      <c r="AC72" s="17" t="s">
        <v>50</v>
      </c>
      <c r="AD72" s="17" t="s">
        <v>50</v>
      </c>
      <c r="AE72" s="3" t="s">
        <v>17</v>
      </c>
      <c r="AG72" s="3" t="s">
        <v>12</v>
      </c>
      <c r="AH72" s="17" t="s">
        <v>54</v>
      </c>
      <c r="AI72" s="17" t="s">
        <v>54</v>
      </c>
      <c r="AJ72" s="17" t="s">
        <v>54</v>
      </c>
      <c r="AK72" s="3" t="s">
        <v>0</v>
      </c>
      <c r="AM72" s="3" t="s">
        <v>12</v>
      </c>
      <c r="AN72" s="17" t="s">
        <v>50</v>
      </c>
      <c r="AO72" s="17" t="s">
        <v>60</v>
      </c>
      <c r="AP72" s="17" t="s">
        <v>50</v>
      </c>
      <c r="AQ72" s="17" t="s">
        <v>60</v>
      </c>
    </row>
    <row r="73" spans="10:43" ht="15" customHeight="1">
      <c r="J73" s="4"/>
      <c r="K73" s="4"/>
      <c r="L73" s="7" t="s">
        <v>11</v>
      </c>
      <c r="M73" s="7" t="s">
        <v>11</v>
      </c>
      <c r="O73" s="5"/>
      <c r="P73" s="5"/>
      <c r="Q73" s="3" t="s">
        <v>11</v>
      </c>
      <c r="R73" s="3" t="s">
        <v>11</v>
      </c>
      <c r="T73" s="5"/>
      <c r="U73" s="48"/>
      <c r="V73" s="7" t="s">
        <v>11</v>
      </c>
      <c r="X73" s="5"/>
      <c r="Y73" s="5"/>
      <c r="Z73" s="3" t="s">
        <v>11</v>
      </c>
      <c r="AB73" s="5"/>
      <c r="AC73" s="5"/>
      <c r="AD73" s="3" t="s">
        <v>11</v>
      </c>
      <c r="AE73" s="7" t="s">
        <v>18</v>
      </c>
      <c r="AG73" s="5"/>
      <c r="AH73" s="5"/>
      <c r="AI73" s="5"/>
      <c r="AJ73" s="3" t="s">
        <v>11</v>
      </c>
      <c r="AK73" s="3" t="s">
        <v>11</v>
      </c>
      <c r="AM73" s="5"/>
      <c r="AN73" s="3" t="s">
        <v>59</v>
      </c>
      <c r="AO73" s="5"/>
      <c r="AP73" s="3" t="s">
        <v>59</v>
      </c>
      <c r="AQ73" s="5"/>
    </row>
    <row r="74" spans="10:43" ht="30" customHeight="1">
      <c r="J74" s="78" t="s">
        <v>157</v>
      </c>
      <c r="K74" s="76">
        <v>304.18299999999999</v>
      </c>
      <c r="L74" s="76" t="e">
        <f>SUM(#REF!+L57)</f>
        <v>#REF!</v>
      </c>
      <c r="M74" s="77" t="e">
        <f>SUM(K74:L74)</f>
        <v>#REF!</v>
      </c>
      <c r="O74" s="78" t="s">
        <v>157</v>
      </c>
      <c r="P74" s="76">
        <v>105.307</v>
      </c>
      <c r="Q74" s="76">
        <f>+R74-P74</f>
        <v>26.387999999999991</v>
      </c>
      <c r="R74" s="77">
        <v>131.69499999999999</v>
      </c>
      <c r="T74" s="78" t="s">
        <v>157</v>
      </c>
      <c r="U74" s="79">
        <v>20</v>
      </c>
      <c r="V74" s="77">
        <v>5.2050000000000001</v>
      </c>
      <c r="X74" s="78" t="s">
        <v>157</v>
      </c>
      <c r="Y74" s="79">
        <v>0</v>
      </c>
      <c r="Z74" s="77">
        <v>0</v>
      </c>
      <c r="AB74" s="78" t="s">
        <v>157</v>
      </c>
      <c r="AC74" s="76">
        <v>131.63499999999999</v>
      </c>
      <c r="AD74" s="76">
        <f>+AE74-AC74</f>
        <v>6.0000000000002274E-2</v>
      </c>
      <c r="AE74" s="77">
        <v>131.69499999999999</v>
      </c>
      <c r="AG74" s="78" t="s">
        <v>157</v>
      </c>
      <c r="AH74" s="76">
        <v>131.18600000000001</v>
      </c>
      <c r="AI74" s="76">
        <v>0.44900000000000001</v>
      </c>
      <c r="AJ74" s="76">
        <v>0.06</v>
      </c>
      <c r="AK74" s="77">
        <v>131.69499999999999</v>
      </c>
      <c r="AM74" s="78" t="s">
        <v>157</v>
      </c>
      <c r="AN74" s="79">
        <v>5286</v>
      </c>
      <c r="AO74" s="76">
        <v>131.69499999999999</v>
      </c>
      <c r="AP74" s="79">
        <v>56789</v>
      </c>
      <c r="AQ74" s="77">
        <v>1005.025</v>
      </c>
    </row>
    <row r="75" spans="10:43" ht="30" customHeight="1">
      <c r="J75" s="16" t="s">
        <v>1</v>
      </c>
      <c r="K75" s="12">
        <v>338.41899999999998</v>
      </c>
      <c r="L75" s="12" t="e">
        <f>SUM(#REF!+L58)</f>
        <v>#REF!</v>
      </c>
      <c r="M75" s="11" t="e">
        <f>SUM(K75:L75)</f>
        <v>#REF!</v>
      </c>
      <c r="O75" s="16" t="s">
        <v>1</v>
      </c>
      <c r="P75" s="12">
        <v>114.843</v>
      </c>
      <c r="Q75" s="12">
        <f t="shared" ref="Q75:Q82" si="8">+R75-P75</f>
        <v>25.322999999999993</v>
      </c>
      <c r="R75" s="11">
        <v>140.166</v>
      </c>
      <c r="T75" s="16" t="s">
        <v>1</v>
      </c>
      <c r="U75" s="20">
        <v>20</v>
      </c>
      <c r="V75" s="11">
        <v>4.7530000000000001</v>
      </c>
      <c r="X75" s="16" t="s">
        <v>1</v>
      </c>
      <c r="Y75" s="20">
        <v>1</v>
      </c>
      <c r="Z75" s="11">
        <v>0.06</v>
      </c>
      <c r="AB75" s="16" t="s">
        <v>1</v>
      </c>
      <c r="AC75" s="12">
        <v>140.11799999999999</v>
      </c>
      <c r="AD75" s="12">
        <f t="shared" ref="AD75:AD81" si="9">+AE75-AC75</f>
        <v>4.8000000000001819E-2</v>
      </c>
      <c r="AE75" s="11">
        <v>140.166</v>
      </c>
      <c r="AG75" s="16" t="s">
        <v>1</v>
      </c>
      <c r="AH75" s="12">
        <v>139.62100000000001</v>
      </c>
      <c r="AI75" s="12">
        <v>0.495</v>
      </c>
      <c r="AJ75" s="12">
        <v>0.05</v>
      </c>
      <c r="AK75" s="11">
        <v>140.166</v>
      </c>
      <c r="AM75" s="16" t="s">
        <v>1</v>
      </c>
      <c r="AN75" s="20">
        <v>5517</v>
      </c>
      <c r="AO75" s="12">
        <v>140.166</v>
      </c>
      <c r="AP75" s="20">
        <f>+AP74+AN75</f>
        <v>62306</v>
      </c>
      <c r="AQ75" s="11">
        <f>+AQ74+AO75</f>
        <v>1145.191</v>
      </c>
    </row>
    <row r="76" spans="10:43" ht="30" customHeight="1">
      <c r="J76" s="16" t="s">
        <v>2</v>
      </c>
      <c r="K76" s="12">
        <v>396.75900000000001</v>
      </c>
      <c r="L76" s="12" t="e">
        <f>SUM(#REF!+L59)</f>
        <v>#REF!</v>
      </c>
      <c r="M76" s="11" t="e">
        <f t="shared" ref="M76:M91" si="10">SUM(K76:L76)</f>
        <v>#REF!</v>
      </c>
      <c r="O76" s="16" t="s">
        <v>2</v>
      </c>
      <c r="P76" s="12">
        <v>166.047</v>
      </c>
      <c r="Q76" s="12">
        <f t="shared" si="8"/>
        <v>15.126000000000005</v>
      </c>
      <c r="R76" s="11">
        <v>181.173</v>
      </c>
      <c r="T76" s="16" t="s">
        <v>2</v>
      </c>
      <c r="U76" s="20">
        <v>6</v>
      </c>
      <c r="V76" s="11">
        <v>1.6379999999999999</v>
      </c>
      <c r="X76" s="16" t="s">
        <v>2</v>
      </c>
      <c r="Y76" s="20">
        <v>1</v>
      </c>
      <c r="Z76" s="11">
        <v>0.28999999999999998</v>
      </c>
      <c r="AB76" s="16" t="s">
        <v>2</v>
      </c>
      <c r="AC76" s="12">
        <v>181.059</v>
      </c>
      <c r="AD76" s="12">
        <f t="shared" si="9"/>
        <v>0.11400000000000432</v>
      </c>
      <c r="AE76" s="11">
        <v>181.173</v>
      </c>
      <c r="AG76" s="16" t="s">
        <v>2</v>
      </c>
      <c r="AH76" s="12">
        <v>180.85900000000001</v>
      </c>
      <c r="AI76" s="12">
        <v>0.22500000000000001</v>
      </c>
      <c r="AJ76" s="12">
        <v>8.8999999999999996E-2</v>
      </c>
      <c r="AK76" s="11">
        <v>181.173</v>
      </c>
      <c r="AM76" s="16" t="s">
        <v>2</v>
      </c>
      <c r="AN76" s="20">
        <v>7237</v>
      </c>
      <c r="AO76" s="12">
        <v>181.173</v>
      </c>
      <c r="AP76" s="20">
        <f t="shared" ref="AP76:AQ92" si="11">+AP75+AN76</f>
        <v>69543</v>
      </c>
      <c r="AQ76" s="11">
        <f t="shared" si="11"/>
        <v>1326.364</v>
      </c>
    </row>
    <row r="77" spans="10:43" ht="30" customHeight="1">
      <c r="J77" s="16" t="s">
        <v>3</v>
      </c>
      <c r="K77" s="12">
        <v>95.209000000000003</v>
      </c>
      <c r="L77" s="12" t="e">
        <f>SUM(#REF!+L60)</f>
        <v>#REF!</v>
      </c>
      <c r="M77" s="11" t="e">
        <f t="shared" si="10"/>
        <v>#REF!</v>
      </c>
      <c r="O77" s="16" t="s">
        <v>3</v>
      </c>
      <c r="P77" s="12">
        <v>120.485</v>
      </c>
      <c r="Q77" s="12">
        <f t="shared" si="8"/>
        <v>7.436000000000007</v>
      </c>
      <c r="R77" s="11">
        <v>127.92100000000001</v>
      </c>
      <c r="T77" s="16" t="s">
        <v>3</v>
      </c>
      <c r="U77" s="20">
        <v>0</v>
      </c>
      <c r="V77" s="11">
        <v>0</v>
      </c>
      <c r="X77" s="16" t="s">
        <v>3</v>
      </c>
      <c r="Y77" s="20">
        <v>0</v>
      </c>
      <c r="Z77" s="11">
        <v>0</v>
      </c>
      <c r="AB77" s="16" t="s">
        <v>3</v>
      </c>
      <c r="AC77" s="12">
        <v>127.896</v>
      </c>
      <c r="AD77" s="12">
        <f t="shared" si="9"/>
        <v>2.5000000000005684E-2</v>
      </c>
      <c r="AE77" s="11">
        <v>127.92100000000001</v>
      </c>
      <c r="AG77" s="16" t="s">
        <v>3</v>
      </c>
      <c r="AH77" s="12">
        <v>127.846</v>
      </c>
      <c r="AI77" s="12">
        <v>0.05</v>
      </c>
      <c r="AJ77" s="12">
        <v>2.5000000000000001E-2</v>
      </c>
      <c r="AK77" s="11">
        <v>127.92100000000001</v>
      </c>
      <c r="AM77" s="16" t="s">
        <v>3</v>
      </c>
      <c r="AN77" s="20">
        <v>5123</v>
      </c>
      <c r="AO77" s="12">
        <v>127.92100000000001</v>
      </c>
      <c r="AP77" s="20">
        <f t="shared" si="11"/>
        <v>74666</v>
      </c>
      <c r="AQ77" s="11">
        <f t="shared" si="11"/>
        <v>1454.2850000000001</v>
      </c>
    </row>
    <row r="78" spans="10:43" ht="30" customHeight="1">
      <c r="J78" s="16" t="s">
        <v>4</v>
      </c>
      <c r="K78" s="12">
        <v>124.521</v>
      </c>
      <c r="L78" s="12" t="e">
        <f>SUM(#REF!+L61)</f>
        <v>#REF!</v>
      </c>
      <c r="M78" s="11" t="e">
        <f t="shared" si="10"/>
        <v>#REF!</v>
      </c>
      <c r="O78" s="16" t="s">
        <v>4</v>
      </c>
      <c r="P78" s="12">
        <v>29.314</v>
      </c>
      <c r="Q78" s="12">
        <f t="shared" si="8"/>
        <v>47.973000000000006</v>
      </c>
      <c r="R78" s="11">
        <v>77.287000000000006</v>
      </c>
      <c r="T78" s="16" t="s">
        <v>4</v>
      </c>
      <c r="U78" s="20">
        <v>5</v>
      </c>
      <c r="V78" s="11">
        <v>1.3979999999999999</v>
      </c>
      <c r="X78" s="16" t="s">
        <v>4</v>
      </c>
      <c r="Y78" s="20">
        <v>6</v>
      </c>
      <c r="Z78" s="11">
        <v>1.4890000000000001</v>
      </c>
      <c r="AB78" s="16" t="s">
        <v>4</v>
      </c>
      <c r="AC78" s="12">
        <v>76.816999999999993</v>
      </c>
      <c r="AD78" s="12">
        <f t="shared" si="9"/>
        <v>0.47000000000001307</v>
      </c>
      <c r="AE78" s="11">
        <v>77.287000000000006</v>
      </c>
      <c r="AG78" s="16" t="s">
        <v>4</v>
      </c>
      <c r="AH78" s="12">
        <v>76.671999999999997</v>
      </c>
      <c r="AI78" s="12">
        <v>0.48499999999999999</v>
      </c>
      <c r="AJ78" s="12">
        <v>0.13</v>
      </c>
      <c r="AK78" s="11">
        <v>77.287000000000006</v>
      </c>
      <c r="AM78" s="16" t="s">
        <v>4</v>
      </c>
      <c r="AN78" s="20">
        <v>1832</v>
      </c>
      <c r="AO78" s="12">
        <v>77.287000000000006</v>
      </c>
      <c r="AP78" s="20">
        <f t="shared" si="11"/>
        <v>76498</v>
      </c>
      <c r="AQ78" s="11">
        <f t="shared" si="11"/>
        <v>1531.5720000000001</v>
      </c>
    </row>
    <row r="79" spans="10:43" ht="30" customHeight="1">
      <c r="J79" s="16" t="s">
        <v>5</v>
      </c>
      <c r="K79" s="12">
        <v>191.595</v>
      </c>
      <c r="L79" s="12">
        <f>SUM(L38+L62)</f>
        <v>0</v>
      </c>
      <c r="M79" s="11">
        <f t="shared" si="10"/>
        <v>191.595</v>
      </c>
      <c r="O79" s="16" t="s">
        <v>5</v>
      </c>
      <c r="P79" s="12">
        <v>90.576999999999998</v>
      </c>
      <c r="Q79" s="12">
        <f t="shared" si="8"/>
        <v>33.445999999999998</v>
      </c>
      <c r="R79" s="11">
        <v>124.023</v>
      </c>
      <c r="T79" s="16" t="s">
        <v>5</v>
      </c>
      <c r="U79" s="20">
        <v>7</v>
      </c>
      <c r="V79" s="11">
        <v>2.2490000000000001</v>
      </c>
      <c r="X79" s="16" t="s">
        <v>5</v>
      </c>
      <c r="Y79" s="20">
        <v>0</v>
      </c>
      <c r="Z79" s="11">
        <v>0</v>
      </c>
      <c r="AB79" s="16" t="s">
        <v>5</v>
      </c>
      <c r="AC79" s="12">
        <v>123.923</v>
      </c>
      <c r="AD79" s="12">
        <f t="shared" si="9"/>
        <v>9.9999999999994316E-2</v>
      </c>
      <c r="AE79" s="11">
        <v>124.023</v>
      </c>
      <c r="AG79" s="16" t="s">
        <v>5</v>
      </c>
      <c r="AH79" s="12">
        <v>122.952</v>
      </c>
      <c r="AI79" s="12">
        <v>1.0209999999999999</v>
      </c>
      <c r="AJ79" s="12">
        <v>0.05</v>
      </c>
      <c r="AK79" s="11">
        <v>124.023</v>
      </c>
      <c r="AM79" s="16" t="s">
        <v>5</v>
      </c>
      <c r="AN79" s="20">
        <v>4078</v>
      </c>
      <c r="AO79" s="12">
        <v>124.023</v>
      </c>
      <c r="AP79" s="20">
        <f t="shared" si="11"/>
        <v>80576</v>
      </c>
      <c r="AQ79" s="11">
        <f t="shared" si="11"/>
        <v>1655.595</v>
      </c>
    </row>
    <row r="80" spans="10:43" ht="30" customHeight="1">
      <c r="J80" s="16" t="s">
        <v>6</v>
      </c>
      <c r="K80" s="12">
        <v>226.37</v>
      </c>
      <c r="L80" s="12">
        <f>SUM(L40+L63)</f>
        <v>0</v>
      </c>
      <c r="M80" s="11">
        <f t="shared" si="10"/>
        <v>226.37</v>
      </c>
      <c r="O80" s="16" t="s">
        <v>6</v>
      </c>
      <c r="P80" s="12">
        <v>103.803</v>
      </c>
      <c r="Q80" s="12">
        <f t="shared" si="8"/>
        <v>27.534999999999997</v>
      </c>
      <c r="R80" s="11">
        <v>131.33799999999999</v>
      </c>
      <c r="T80" s="16" t="s">
        <v>6</v>
      </c>
      <c r="U80" s="20">
        <v>5</v>
      </c>
      <c r="V80" s="11">
        <v>1.419</v>
      </c>
      <c r="X80" s="16" t="s">
        <v>6</v>
      </c>
      <c r="Y80" s="20">
        <v>0</v>
      </c>
      <c r="Z80" s="11">
        <v>0</v>
      </c>
      <c r="AB80" s="16" t="s">
        <v>6</v>
      </c>
      <c r="AC80" s="12">
        <v>130.648</v>
      </c>
      <c r="AD80" s="12">
        <f t="shared" si="9"/>
        <v>0.68999999999999773</v>
      </c>
      <c r="AE80" s="11">
        <v>131.33799999999999</v>
      </c>
      <c r="AG80" s="16" t="s">
        <v>6</v>
      </c>
      <c r="AH80" s="12">
        <v>129.97499999999999</v>
      </c>
      <c r="AI80" s="12">
        <v>1.3380000000000001</v>
      </c>
      <c r="AJ80" s="12">
        <v>2.5000000000000001E-2</v>
      </c>
      <c r="AK80" s="11">
        <v>131.33799999999999</v>
      </c>
      <c r="AM80" s="16" t="s">
        <v>6</v>
      </c>
      <c r="AN80" s="20">
        <v>4540</v>
      </c>
      <c r="AO80" s="12">
        <v>131.33799999999999</v>
      </c>
      <c r="AP80" s="20">
        <f t="shared" si="11"/>
        <v>85116</v>
      </c>
      <c r="AQ80" s="11">
        <f t="shared" si="11"/>
        <v>1786.933</v>
      </c>
    </row>
    <row r="81" spans="10:47" ht="30" customHeight="1">
      <c r="J81" s="16" t="s">
        <v>7</v>
      </c>
      <c r="K81" s="12">
        <v>268.93900000000002</v>
      </c>
      <c r="L81" s="12">
        <v>0</v>
      </c>
      <c r="M81" s="11">
        <f t="shared" si="10"/>
        <v>268.93900000000002</v>
      </c>
      <c r="O81" s="16" t="s">
        <v>7</v>
      </c>
      <c r="P81" s="12">
        <v>84.631</v>
      </c>
      <c r="Q81" s="12">
        <f t="shared" si="8"/>
        <v>14.123000000000005</v>
      </c>
      <c r="R81" s="11">
        <v>98.754000000000005</v>
      </c>
      <c r="T81" s="16" t="s">
        <v>7</v>
      </c>
      <c r="U81" s="20">
        <v>8</v>
      </c>
      <c r="V81" s="11">
        <v>2.4460000000000002</v>
      </c>
      <c r="X81" s="16" t="s">
        <v>7</v>
      </c>
      <c r="Y81" s="20">
        <v>0</v>
      </c>
      <c r="Z81" s="11">
        <v>0</v>
      </c>
      <c r="AB81" s="16" t="s">
        <v>7</v>
      </c>
      <c r="AC81" s="12">
        <v>98.679000000000002</v>
      </c>
      <c r="AD81" s="12">
        <f t="shared" si="9"/>
        <v>7.5000000000002842E-2</v>
      </c>
      <c r="AE81" s="11">
        <v>98.754000000000005</v>
      </c>
      <c r="AG81" s="16" t="s">
        <v>7</v>
      </c>
      <c r="AH81" s="12">
        <v>98.619</v>
      </c>
      <c r="AI81" s="12">
        <v>8.5000000000000006E-2</v>
      </c>
      <c r="AJ81" s="12">
        <v>0.05</v>
      </c>
      <c r="AK81" s="11">
        <v>98.754000000000005</v>
      </c>
      <c r="AM81" s="16" t="s">
        <v>7</v>
      </c>
      <c r="AN81" s="20">
        <v>3276</v>
      </c>
      <c r="AO81" s="12">
        <v>98.754000000000005</v>
      </c>
      <c r="AP81" s="20">
        <f t="shared" si="11"/>
        <v>88392</v>
      </c>
      <c r="AQ81" s="11">
        <f t="shared" si="11"/>
        <v>1885.6869999999999</v>
      </c>
    </row>
    <row r="82" spans="10:47" ht="30" customHeight="1">
      <c r="J82" s="16" t="s">
        <v>8</v>
      </c>
      <c r="K82" s="12">
        <v>135.745</v>
      </c>
      <c r="L82" s="12">
        <v>0</v>
      </c>
      <c r="M82" s="11">
        <f t="shared" si="10"/>
        <v>135.745</v>
      </c>
      <c r="O82" s="16" t="s">
        <v>8</v>
      </c>
      <c r="P82" s="12">
        <v>102.801</v>
      </c>
      <c r="Q82" s="12">
        <f t="shared" si="8"/>
        <v>15.685000000000002</v>
      </c>
      <c r="R82" s="11">
        <v>118.486</v>
      </c>
      <c r="T82" s="16" t="s">
        <v>8</v>
      </c>
      <c r="U82" s="20">
        <v>11</v>
      </c>
      <c r="V82" s="11">
        <v>4.0839999999999996</v>
      </c>
      <c r="X82" s="16" t="s">
        <v>8</v>
      </c>
      <c r="Y82" s="20">
        <v>0</v>
      </c>
      <c r="Z82" s="11">
        <v>0</v>
      </c>
      <c r="AB82" s="16" t="s">
        <v>8</v>
      </c>
      <c r="AC82" s="12">
        <v>117.994</v>
      </c>
      <c r="AD82" s="12">
        <v>0.49199999999999999</v>
      </c>
      <c r="AE82" s="11">
        <v>118.486</v>
      </c>
      <c r="AG82" s="16" t="s">
        <v>8</v>
      </c>
      <c r="AH82" s="12">
        <v>117.54900000000001</v>
      </c>
      <c r="AI82" s="12">
        <v>0.79</v>
      </c>
      <c r="AJ82" s="12">
        <v>0.14699999999999999</v>
      </c>
      <c r="AK82" s="11">
        <v>118.486</v>
      </c>
      <c r="AM82" s="16" t="s">
        <v>8</v>
      </c>
      <c r="AN82" s="20">
        <v>2748</v>
      </c>
      <c r="AO82" s="12">
        <v>118.485</v>
      </c>
      <c r="AP82" s="20">
        <f t="shared" si="11"/>
        <v>91140</v>
      </c>
      <c r="AQ82" s="11">
        <f t="shared" si="11"/>
        <v>2004.1719999999998</v>
      </c>
    </row>
    <row r="83" spans="10:47" ht="30" customHeight="1">
      <c r="J83" s="16" t="s">
        <v>9</v>
      </c>
      <c r="K83" s="12">
        <v>308.34100000000001</v>
      </c>
      <c r="L83" s="12">
        <v>0</v>
      </c>
      <c r="M83" s="11">
        <f t="shared" si="10"/>
        <v>308.34100000000001</v>
      </c>
      <c r="O83" s="16" t="s">
        <v>9</v>
      </c>
      <c r="P83" s="12">
        <v>123.157</v>
      </c>
      <c r="Q83" s="12">
        <f>+R83-P83</f>
        <v>42.132999999999996</v>
      </c>
      <c r="R83" s="11">
        <v>165.29</v>
      </c>
      <c r="T83" s="16" t="s">
        <v>9</v>
      </c>
      <c r="U83" s="20">
        <v>26</v>
      </c>
      <c r="V83" s="11">
        <v>9.452</v>
      </c>
      <c r="X83" s="16" t="s">
        <v>9</v>
      </c>
      <c r="Y83" s="20">
        <v>0</v>
      </c>
      <c r="Z83" s="11">
        <v>0</v>
      </c>
      <c r="AB83" s="16" t="s">
        <v>9</v>
      </c>
      <c r="AC83" s="12">
        <v>165.048</v>
      </c>
      <c r="AD83" s="12">
        <v>0.24199999999999999</v>
      </c>
      <c r="AE83" s="11">
        <v>165.29</v>
      </c>
      <c r="AG83" s="16" t="s">
        <v>9</v>
      </c>
      <c r="AH83" s="12">
        <v>163.36699999999999</v>
      </c>
      <c r="AI83" s="12">
        <v>1.7509999999999999</v>
      </c>
      <c r="AJ83" s="12">
        <v>0.17199999999999999</v>
      </c>
      <c r="AK83" s="11">
        <f t="shared" ref="AK83:AK90" si="12">SUM(AH83:AJ83)</f>
        <v>165.29</v>
      </c>
      <c r="AM83" s="16" t="s">
        <v>9</v>
      </c>
      <c r="AN83" s="20">
        <v>6284</v>
      </c>
      <c r="AO83" s="12">
        <v>165.29</v>
      </c>
      <c r="AP83" s="20">
        <f t="shared" si="11"/>
        <v>97424</v>
      </c>
      <c r="AQ83" s="11">
        <f t="shared" si="11"/>
        <v>2169.462</v>
      </c>
    </row>
    <row r="84" spans="10:47" ht="30" customHeight="1">
      <c r="J84" s="16" t="s">
        <v>10</v>
      </c>
      <c r="K84" s="12">
        <v>288.01799999999997</v>
      </c>
      <c r="L84" s="12">
        <f>SUM(L44+L70)</f>
        <v>0</v>
      </c>
      <c r="M84" s="11">
        <f t="shared" si="10"/>
        <v>288.01799999999997</v>
      </c>
      <c r="O84" s="16" t="s">
        <v>10</v>
      </c>
      <c r="P84" s="12">
        <v>213.66399999999999</v>
      </c>
      <c r="Q84" s="12">
        <f t="shared" ref="Q84:Q90" si="13">+R84-P84</f>
        <v>58.561000000000035</v>
      </c>
      <c r="R84" s="11">
        <v>272.22500000000002</v>
      </c>
      <c r="T84" s="16" t="s">
        <v>10</v>
      </c>
      <c r="U84" s="20">
        <v>80</v>
      </c>
      <c r="V84" s="11">
        <v>34.445</v>
      </c>
      <c r="X84" s="16" t="s">
        <v>10</v>
      </c>
      <c r="Y84" s="20">
        <v>0</v>
      </c>
      <c r="Z84" s="11">
        <v>0</v>
      </c>
      <c r="AB84" s="16" t="s">
        <v>10</v>
      </c>
      <c r="AC84" s="12">
        <v>271.61599999999999</v>
      </c>
      <c r="AD84" s="12">
        <v>0.60899999999999999</v>
      </c>
      <c r="AE84" s="11">
        <v>272.22500000000002</v>
      </c>
      <c r="AG84" s="16" t="s">
        <v>10</v>
      </c>
      <c r="AH84" s="12">
        <v>269.39699999999999</v>
      </c>
      <c r="AI84" s="12">
        <v>2.52</v>
      </c>
      <c r="AJ84" s="12">
        <v>0.308</v>
      </c>
      <c r="AK84" s="11">
        <f t="shared" si="12"/>
        <v>272.22499999999997</v>
      </c>
      <c r="AM84" s="16" t="s">
        <v>10</v>
      </c>
      <c r="AN84" s="20">
        <v>8302</v>
      </c>
      <c r="AO84" s="12">
        <v>272.226</v>
      </c>
      <c r="AP84" s="20">
        <f t="shared" si="11"/>
        <v>105726</v>
      </c>
      <c r="AQ84" s="11">
        <f t="shared" si="11"/>
        <v>2441.6880000000001</v>
      </c>
    </row>
    <row r="85" spans="10:47" ht="30" customHeight="1">
      <c r="J85" s="71" t="s">
        <v>33</v>
      </c>
      <c r="K85" s="12">
        <v>162.416</v>
      </c>
      <c r="L85" s="12">
        <v>0</v>
      </c>
      <c r="M85" s="11">
        <f t="shared" si="10"/>
        <v>162.416</v>
      </c>
      <c r="O85" s="71" t="s">
        <v>33</v>
      </c>
      <c r="P85" s="12">
        <v>61.048000000000002</v>
      </c>
      <c r="Q85" s="12">
        <f t="shared" si="13"/>
        <v>52.003</v>
      </c>
      <c r="R85" s="11">
        <v>113.051</v>
      </c>
      <c r="T85" s="71" t="s">
        <v>33</v>
      </c>
      <c r="U85" s="20">
        <v>6</v>
      </c>
      <c r="V85" s="11">
        <v>1.8480000000000001</v>
      </c>
      <c r="X85" s="71" t="s">
        <v>33</v>
      </c>
      <c r="Y85" s="20">
        <v>3</v>
      </c>
      <c r="Z85" s="11">
        <v>0.69499999999999995</v>
      </c>
      <c r="AB85" s="71" t="s">
        <v>33</v>
      </c>
      <c r="AC85" s="12">
        <v>112.556</v>
      </c>
      <c r="AD85" s="12">
        <v>0.495</v>
      </c>
      <c r="AE85" s="11">
        <v>113.051</v>
      </c>
      <c r="AG85" s="71" t="s">
        <v>33</v>
      </c>
      <c r="AH85" s="12">
        <v>111.63500000000001</v>
      </c>
      <c r="AI85" s="12">
        <v>1.2609999999999999</v>
      </c>
      <c r="AJ85" s="12">
        <v>0.155</v>
      </c>
      <c r="AK85" s="11">
        <f t="shared" si="12"/>
        <v>113.051</v>
      </c>
      <c r="AM85" s="81" t="s">
        <v>62</v>
      </c>
      <c r="AN85" s="20">
        <v>244</v>
      </c>
      <c r="AO85" s="12">
        <v>12.065</v>
      </c>
      <c r="AP85" s="20">
        <f>+AN85+AP77</f>
        <v>74910</v>
      </c>
      <c r="AQ85" s="11">
        <f>+AQ77+AO85</f>
        <v>1466.3500000000001</v>
      </c>
    </row>
    <row r="86" spans="10:47" ht="30" customHeight="1">
      <c r="J86" s="71" t="s">
        <v>21</v>
      </c>
      <c r="K86" s="12">
        <v>196.815</v>
      </c>
      <c r="L86" s="12">
        <v>0</v>
      </c>
      <c r="M86" s="11">
        <f t="shared" si="10"/>
        <v>196.815</v>
      </c>
      <c r="O86" s="71" t="s">
        <v>21</v>
      </c>
      <c r="P86" s="12">
        <v>90.358000000000004</v>
      </c>
      <c r="Q86" s="12">
        <f t="shared" si="13"/>
        <v>27.704999999999998</v>
      </c>
      <c r="R86" s="11">
        <v>118.063</v>
      </c>
      <c r="T86" s="71" t="s">
        <v>21</v>
      </c>
      <c r="U86" s="20">
        <v>5</v>
      </c>
      <c r="V86" s="11">
        <v>1.5589999999999999</v>
      </c>
      <c r="X86" s="71" t="s">
        <v>21</v>
      </c>
      <c r="Y86" s="20">
        <v>0</v>
      </c>
      <c r="Z86" s="11">
        <f>SUM(Y86:Y86)</f>
        <v>0</v>
      </c>
      <c r="AB86" s="71" t="s">
        <v>21</v>
      </c>
      <c r="AC86" s="12">
        <v>117.88800000000001</v>
      </c>
      <c r="AD86" s="12">
        <v>0.17499999999999999</v>
      </c>
      <c r="AE86" s="11">
        <v>118.063</v>
      </c>
      <c r="AG86" s="71" t="s">
        <v>21</v>
      </c>
      <c r="AH86" s="12">
        <v>117.25700000000001</v>
      </c>
      <c r="AI86" s="12">
        <v>0.78100000000000003</v>
      </c>
      <c r="AJ86" s="12">
        <v>2.5000000000000001E-2</v>
      </c>
      <c r="AK86" s="11">
        <f t="shared" si="12"/>
        <v>118.06300000000002</v>
      </c>
      <c r="AM86" s="81" t="s">
        <v>63</v>
      </c>
      <c r="AN86" s="20">
        <v>3243</v>
      </c>
      <c r="AO86" s="12">
        <v>117.081</v>
      </c>
      <c r="AP86" s="20">
        <f t="shared" si="11"/>
        <v>78153</v>
      </c>
      <c r="AQ86" s="11">
        <f t="shared" si="11"/>
        <v>1583.431</v>
      </c>
    </row>
    <row r="87" spans="10:47" ht="30" customHeight="1">
      <c r="J87" s="71" t="s">
        <v>22</v>
      </c>
      <c r="K87" s="12">
        <v>260.15600000000001</v>
      </c>
      <c r="L87" s="12">
        <v>0</v>
      </c>
      <c r="M87" s="11">
        <f t="shared" si="10"/>
        <v>260.15600000000001</v>
      </c>
      <c r="O87" s="71" t="s">
        <v>22</v>
      </c>
      <c r="P87" s="12">
        <v>120.23</v>
      </c>
      <c r="Q87" s="12">
        <f t="shared" si="13"/>
        <v>23.629000000000005</v>
      </c>
      <c r="R87" s="11">
        <v>143.85900000000001</v>
      </c>
      <c r="T87" s="71" t="s">
        <v>22</v>
      </c>
      <c r="U87" s="20">
        <v>7</v>
      </c>
      <c r="V87" s="11">
        <v>2.069</v>
      </c>
      <c r="X87" s="71" t="s">
        <v>22</v>
      </c>
      <c r="Y87" s="20">
        <v>0</v>
      </c>
      <c r="Z87" s="11">
        <f>SUM(Y87:Y87)</f>
        <v>0</v>
      </c>
      <c r="AB87" s="71" t="s">
        <v>22</v>
      </c>
      <c r="AC87" s="12">
        <v>143.21899999999999</v>
      </c>
      <c r="AD87" s="12">
        <v>0.64</v>
      </c>
      <c r="AE87" s="11">
        <v>143.85900000000001</v>
      </c>
      <c r="AG87" s="71" t="s">
        <v>22</v>
      </c>
      <c r="AH87" s="12">
        <v>142.92099999999999</v>
      </c>
      <c r="AI87" s="12">
        <v>0.88800000000000001</v>
      </c>
      <c r="AJ87" s="12">
        <v>0.05</v>
      </c>
      <c r="AK87" s="11">
        <f t="shared" si="12"/>
        <v>143.85900000000001</v>
      </c>
      <c r="AM87" s="71" t="s">
        <v>21</v>
      </c>
      <c r="AN87" s="20">
        <v>3959</v>
      </c>
      <c r="AO87" s="12">
        <v>118.063</v>
      </c>
      <c r="AP87" s="20">
        <f t="shared" si="11"/>
        <v>82112</v>
      </c>
      <c r="AQ87" s="11">
        <f t="shared" si="11"/>
        <v>1701.4940000000001</v>
      </c>
      <c r="AS87" s="3" t="s">
        <v>12</v>
      </c>
      <c r="AT87" s="17" t="s">
        <v>50</v>
      </c>
      <c r="AU87" s="17" t="s">
        <v>60</v>
      </c>
    </row>
    <row r="88" spans="10:47" ht="30" customHeight="1">
      <c r="J88" s="71" t="s">
        <v>23</v>
      </c>
      <c r="K88" s="12">
        <v>157.32599999999999</v>
      </c>
      <c r="L88" s="12">
        <v>0</v>
      </c>
      <c r="M88" s="11">
        <f t="shared" si="10"/>
        <v>157.32599999999999</v>
      </c>
      <c r="O88" s="71" t="s">
        <v>23</v>
      </c>
      <c r="P88" s="12">
        <v>83.078999999999994</v>
      </c>
      <c r="Q88" s="12">
        <f t="shared" si="13"/>
        <v>11.643000000000001</v>
      </c>
      <c r="R88" s="11">
        <v>94.721999999999994</v>
      </c>
      <c r="T88" s="71" t="s">
        <v>23</v>
      </c>
      <c r="U88" s="20">
        <v>9</v>
      </c>
      <c r="V88" s="11">
        <v>2.6749999999999998</v>
      </c>
      <c r="X88" s="71" t="s">
        <v>23</v>
      </c>
      <c r="Y88" s="20">
        <v>0</v>
      </c>
      <c r="Z88" s="11">
        <f>SUM(Y88:Y88)</f>
        <v>0</v>
      </c>
      <c r="AB88" s="71" t="s">
        <v>23</v>
      </c>
      <c r="AC88" s="12">
        <v>94.671999999999997</v>
      </c>
      <c r="AD88" s="12">
        <v>0.05</v>
      </c>
      <c r="AE88" s="11">
        <v>94.721999999999994</v>
      </c>
      <c r="AG88" s="71" t="s">
        <v>23</v>
      </c>
      <c r="AH88" s="12">
        <v>94.671999999999997</v>
      </c>
      <c r="AI88" s="12">
        <v>0</v>
      </c>
      <c r="AJ88" s="12">
        <v>0.05</v>
      </c>
      <c r="AK88" s="11">
        <f t="shared" si="12"/>
        <v>94.721999999999994</v>
      </c>
      <c r="AM88" s="71" t="s">
        <v>22</v>
      </c>
      <c r="AN88" s="20">
        <v>5039</v>
      </c>
      <c r="AO88" s="12">
        <v>143.85900000000001</v>
      </c>
      <c r="AP88" s="20">
        <f t="shared" si="11"/>
        <v>87151</v>
      </c>
      <c r="AQ88" s="11">
        <f t="shared" si="11"/>
        <v>1845.3530000000001</v>
      </c>
      <c r="AS88" s="5"/>
      <c r="AT88" s="3" t="s">
        <v>59</v>
      </c>
      <c r="AU88" s="5"/>
    </row>
    <row r="89" spans="10:47" ht="30" customHeight="1">
      <c r="J89" s="71" t="s">
        <v>24</v>
      </c>
      <c r="K89" s="12">
        <v>155.661</v>
      </c>
      <c r="L89" s="12" t="e">
        <f>SUM(L48+L74)</f>
        <v>#REF!</v>
      </c>
      <c r="M89" s="11" t="e">
        <f t="shared" si="10"/>
        <v>#REF!</v>
      </c>
      <c r="O89" s="71" t="s">
        <v>24</v>
      </c>
      <c r="P89" s="12">
        <v>96.671999999999997</v>
      </c>
      <c r="Q89" s="12">
        <f t="shared" si="13"/>
        <v>34.707999999999998</v>
      </c>
      <c r="R89" s="11">
        <v>131.38</v>
      </c>
      <c r="T89" s="71" t="s">
        <v>24</v>
      </c>
      <c r="U89" s="20">
        <v>30</v>
      </c>
      <c r="V89" s="11">
        <v>11.067</v>
      </c>
      <c r="X89" s="71" t="s">
        <v>24</v>
      </c>
      <c r="Y89" s="20">
        <v>0</v>
      </c>
      <c r="Z89" s="11">
        <f>SUM(Y89:Y89)</f>
        <v>0</v>
      </c>
      <c r="AB89" s="71" t="s">
        <v>24</v>
      </c>
      <c r="AC89" s="12">
        <v>130.71799999999999</v>
      </c>
      <c r="AD89" s="12">
        <v>0.66200000000000003</v>
      </c>
      <c r="AE89" s="11">
        <v>131.38</v>
      </c>
      <c r="AG89" s="71" t="s">
        <v>24</v>
      </c>
      <c r="AH89" s="12">
        <v>128.84200000000001</v>
      </c>
      <c r="AI89" s="12">
        <v>2.266</v>
      </c>
      <c r="AJ89" s="12">
        <v>0.27200000000000002</v>
      </c>
      <c r="AK89" s="11">
        <f t="shared" si="12"/>
        <v>131.38</v>
      </c>
      <c r="AM89" s="71" t="s">
        <v>23</v>
      </c>
      <c r="AN89" s="20">
        <v>2496</v>
      </c>
      <c r="AO89" s="12">
        <v>94.721999999999994</v>
      </c>
      <c r="AP89" s="20">
        <f t="shared" si="11"/>
        <v>89647</v>
      </c>
      <c r="AQ89" s="11">
        <f t="shared" si="11"/>
        <v>1940.075</v>
      </c>
    </row>
    <row r="90" spans="10:47" ht="30" customHeight="1">
      <c r="J90" s="71" t="s">
        <v>25</v>
      </c>
      <c r="K90" s="12">
        <v>192.82400000000001</v>
      </c>
      <c r="L90" s="12" t="e">
        <f>SUM(L49+L75)</f>
        <v>#REF!</v>
      </c>
      <c r="M90" s="11" t="e">
        <f t="shared" si="10"/>
        <v>#REF!</v>
      </c>
      <c r="O90" s="71" t="s">
        <v>25</v>
      </c>
      <c r="P90" s="12">
        <v>178.38200000000001</v>
      </c>
      <c r="Q90" s="12">
        <f t="shared" si="13"/>
        <v>42.53</v>
      </c>
      <c r="R90" s="11">
        <v>220.91200000000001</v>
      </c>
      <c r="T90" s="71" t="s">
        <v>25</v>
      </c>
      <c r="U90" s="20">
        <v>26</v>
      </c>
      <c r="V90" s="11">
        <v>10.352</v>
      </c>
      <c r="X90" s="71" t="s">
        <v>25</v>
      </c>
      <c r="Y90" s="20">
        <v>0</v>
      </c>
      <c r="Z90" s="11">
        <f>SUM(Y90:Y90)</f>
        <v>0</v>
      </c>
      <c r="AB90" s="71" t="s">
        <v>25</v>
      </c>
      <c r="AC90" s="12">
        <v>220.654</v>
      </c>
      <c r="AD90" s="12">
        <v>0.25800000000000001</v>
      </c>
      <c r="AE90" s="11">
        <v>220.91200000000001</v>
      </c>
      <c r="AG90" s="71" t="s">
        <v>25</v>
      </c>
      <c r="AH90" s="12">
        <v>219.042</v>
      </c>
      <c r="AI90" s="12">
        <v>1.673</v>
      </c>
      <c r="AJ90" s="12">
        <v>0.19700000000000001</v>
      </c>
      <c r="AK90" s="11">
        <f t="shared" si="12"/>
        <v>220.91200000000001</v>
      </c>
      <c r="AM90" s="71" t="s">
        <v>24</v>
      </c>
      <c r="AN90" s="20">
        <v>6126</v>
      </c>
      <c r="AO90" s="12">
        <v>131.38</v>
      </c>
      <c r="AP90" s="20">
        <f t="shared" si="11"/>
        <v>95773</v>
      </c>
      <c r="AQ90" s="11">
        <f t="shared" si="11"/>
        <v>2071.4549999999999</v>
      </c>
    </row>
    <row r="91" spans="10:47" ht="30" customHeight="1">
      <c r="J91" s="82" t="s">
        <v>26</v>
      </c>
      <c r="K91" s="14">
        <v>289.875</v>
      </c>
      <c r="L91" s="14" t="e">
        <f>SUM(L50+L76)</f>
        <v>#REF!</v>
      </c>
      <c r="M91" s="15" t="e">
        <f t="shared" si="10"/>
        <v>#REF!</v>
      </c>
      <c r="O91" s="82" t="s">
        <v>26</v>
      </c>
      <c r="P91" s="14">
        <v>196.803</v>
      </c>
      <c r="Q91" s="14">
        <f>+R91-P91</f>
        <v>65.79000000000002</v>
      </c>
      <c r="R91" s="15">
        <v>262.59300000000002</v>
      </c>
      <c r="T91" s="82" t="s">
        <v>26</v>
      </c>
      <c r="U91" s="83">
        <v>89</v>
      </c>
      <c r="V91" s="15">
        <v>42.494</v>
      </c>
      <c r="X91" s="82" t="s">
        <v>26</v>
      </c>
      <c r="Y91" s="83">
        <v>0</v>
      </c>
      <c r="Z91" s="15">
        <v>0</v>
      </c>
      <c r="AB91" s="82" t="s">
        <v>26</v>
      </c>
      <c r="AC91" s="14">
        <v>261.50400000000002</v>
      </c>
      <c r="AD91" s="14">
        <f>+AE91-AC91</f>
        <v>1.0889999999999986</v>
      </c>
      <c r="AE91" s="15">
        <v>262.59300000000002</v>
      </c>
      <c r="AG91" s="82" t="s">
        <v>26</v>
      </c>
      <c r="AH91" s="14">
        <v>260.334</v>
      </c>
      <c r="AI91" s="14">
        <v>1.7270000000000001</v>
      </c>
      <c r="AJ91" s="14">
        <v>0.53200000000000003</v>
      </c>
      <c r="AK91" s="15">
        <v>262.59300000000002</v>
      </c>
      <c r="AM91" s="71" t="s">
        <v>25</v>
      </c>
      <c r="AN91" s="20">
        <v>7014</v>
      </c>
      <c r="AO91" s="12">
        <v>220.91200000000001</v>
      </c>
      <c r="AP91" s="20">
        <f t="shared" si="11"/>
        <v>102787</v>
      </c>
      <c r="AQ91" s="11">
        <f t="shared" si="11"/>
        <v>2292.3669999999997</v>
      </c>
    </row>
    <row r="92" spans="10:47" ht="24.95" customHeight="1">
      <c r="K92" s="13" t="s">
        <v>11</v>
      </c>
      <c r="AM92" s="82" t="s">
        <v>26</v>
      </c>
      <c r="AN92" s="83">
        <v>7577</v>
      </c>
      <c r="AO92" s="14">
        <v>262.59300000000002</v>
      </c>
      <c r="AP92" s="83">
        <f t="shared" si="11"/>
        <v>110364</v>
      </c>
      <c r="AQ92" s="15">
        <f t="shared" si="11"/>
        <v>2554.9599999999996</v>
      </c>
    </row>
    <row r="113" spans="45:47">
      <c r="AS113" s="78" t="s">
        <v>157</v>
      </c>
      <c r="AT113" s="79">
        <v>5286</v>
      </c>
      <c r="AU113" s="76">
        <v>131.69499999999999</v>
      </c>
    </row>
    <row r="114" spans="45:47">
      <c r="AS114" s="16" t="s">
        <v>1</v>
      </c>
      <c r="AT114" s="20">
        <v>5517</v>
      </c>
      <c r="AU114" s="12">
        <v>140.166</v>
      </c>
    </row>
    <row r="115" spans="45:47">
      <c r="AS115" s="16" t="s">
        <v>2</v>
      </c>
      <c r="AT115" s="20">
        <v>7237</v>
      </c>
      <c r="AU115" s="12">
        <v>181.173</v>
      </c>
    </row>
    <row r="116" spans="45:47">
      <c r="AS116" s="16" t="s">
        <v>3</v>
      </c>
      <c r="AT116" s="20">
        <v>5123</v>
      </c>
      <c r="AU116" s="12">
        <v>127.92100000000001</v>
      </c>
    </row>
    <row r="117" spans="45:47">
      <c r="AS117" s="16" t="s">
        <v>4</v>
      </c>
      <c r="AT117" s="20">
        <v>1832</v>
      </c>
      <c r="AU117" s="12">
        <v>77.287000000000006</v>
      </c>
    </row>
    <row r="118" spans="45:47">
      <c r="AS118" s="16" t="s">
        <v>5</v>
      </c>
      <c r="AT118" s="20">
        <v>4078</v>
      </c>
      <c r="AU118" s="12">
        <v>124.023</v>
      </c>
    </row>
    <row r="119" spans="45:47">
      <c r="AS119" s="16" t="s">
        <v>6</v>
      </c>
      <c r="AT119" s="20">
        <v>4540</v>
      </c>
      <c r="AU119" s="12">
        <v>131.33799999999999</v>
      </c>
    </row>
    <row r="120" spans="45:47">
      <c r="AS120" s="16" t="s">
        <v>7</v>
      </c>
      <c r="AT120" s="20">
        <v>3276</v>
      </c>
      <c r="AU120" s="12">
        <v>98.754000000000005</v>
      </c>
    </row>
    <row r="121" spans="45:47">
      <c r="AS121" s="16" t="s">
        <v>8</v>
      </c>
      <c r="AT121" s="20">
        <v>2748</v>
      </c>
      <c r="AU121" s="12">
        <v>118.485</v>
      </c>
    </row>
    <row r="122" spans="45:47">
      <c r="AS122" s="16" t="s">
        <v>9</v>
      </c>
      <c r="AT122" s="20">
        <v>6284</v>
      </c>
      <c r="AU122" s="12">
        <v>165.29</v>
      </c>
    </row>
    <row r="123" spans="45:47">
      <c r="AS123" s="16" t="s">
        <v>10</v>
      </c>
      <c r="AT123" s="20">
        <v>8302</v>
      </c>
      <c r="AU123" s="12">
        <v>272.226</v>
      </c>
    </row>
    <row r="124" spans="45:47">
      <c r="AS124" s="81" t="s">
        <v>62</v>
      </c>
      <c r="AT124" s="20">
        <v>244</v>
      </c>
      <c r="AU124" s="12">
        <v>12.065</v>
      </c>
    </row>
    <row r="125" spans="45:47">
      <c r="AS125" s="81" t="s">
        <v>63</v>
      </c>
      <c r="AT125" s="20">
        <v>3243</v>
      </c>
      <c r="AU125" s="12">
        <v>117.081</v>
      </c>
    </row>
    <row r="126" spans="45:47">
      <c r="AS126" s="71" t="s">
        <v>21</v>
      </c>
      <c r="AT126" s="20">
        <v>3959</v>
      </c>
      <c r="AU126" s="12">
        <v>118.063</v>
      </c>
    </row>
    <row r="127" spans="45:47">
      <c r="AS127" s="71" t="s">
        <v>22</v>
      </c>
      <c r="AT127" s="20">
        <v>5039</v>
      </c>
      <c r="AU127" s="12">
        <v>143.85900000000001</v>
      </c>
    </row>
    <row r="128" spans="45:47">
      <c r="AS128" s="71" t="s">
        <v>23</v>
      </c>
      <c r="AT128" s="20">
        <v>2496</v>
      </c>
      <c r="AU128" s="12">
        <v>94.721999999999994</v>
      </c>
    </row>
    <row r="129" spans="45:47">
      <c r="AS129" s="71" t="s">
        <v>24</v>
      </c>
      <c r="AT129" s="20">
        <v>6126</v>
      </c>
      <c r="AU129" s="12">
        <v>131.38</v>
      </c>
    </row>
    <row r="130" spans="45:47">
      <c r="AS130" s="71" t="s">
        <v>25</v>
      </c>
      <c r="AT130" s="20">
        <v>7014</v>
      </c>
      <c r="AU130" s="12">
        <v>220.91200000000001</v>
      </c>
    </row>
    <row r="131" spans="45:47">
      <c r="AS131" s="82" t="s">
        <v>26</v>
      </c>
      <c r="AT131" s="83">
        <v>7577</v>
      </c>
      <c r="AU131" s="14">
        <v>262.59300000000002</v>
      </c>
    </row>
  </sheetData>
  <mergeCells count="25">
    <mergeCell ref="B1:I1"/>
    <mergeCell ref="B4:I4"/>
    <mergeCell ref="B5:I5"/>
    <mergeCell ref="B9:B10"/>
    <mergeCell ref="C9:C10"/>
    <mergeCell ref="D9:D10"/>
    <mergeCell ref="E9:E10"/>
    <mergeCell ref="F9:F10"/>
    <mergeCell ref="G9:G10"/>
    <mergeCell ref="H9:H10"/>
    <mergeCell ref="I9:I10"/>
    <mergeCell ref="J63:M63"/>
    <mergeCell ref="O64:R64"/>
    <mergeCell ref="AM64:AQ64"/>
    <mergeCell ref="J68:M68"/>
    <mergeCell ref="O68:R68"/>
    <mergeCell ref="T68:V68"/>
    <mergeCell ref="X68:Z68"/>
    <mergeCell ref="AB68:AE68"/>
    <mergeCell ref="AG68:AK68"/>
    <mergeCell ref="AM68:AQ68"/>
    <mergeCell ref="T64:V64"/>
    <mergeCell ref="X64:Z64"/>
    <mergeCell ref="AB64:AE64"/>
    <mergeCell ref="AG64:AK64"/>
  </mergeCells>
  <phoneticPr fontId="2" type="noConversion"/>
  <printOptions horizontalCentered="1"/>
  <pageMargins left="0.61" right="0.96" top="0.75" bottom="0.75" header="0.5" footer="0.5"/>
  <pageSetup paperSize="9" scale="54" orientation="portrait" horizontalDpi="1200" verticalDpi="1200" r:id="rId1"/>
  <headerFooter alignWithMargins="0"/>
  <colBreaks count="1" manualBreakCount="1"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154"/>
  <sheetViews>
    <sheetView view="pageBreakPreview" zoomScale="75" zoomScaleSheetLayoutView="75" workbookViewId="0"/>
  </sheetViews>
  <sheetFormatPr defaultRowHeight="12.75"/>
  <cols>
    <col min="1" max="1" width="7.28515625" customWidth="1"/>
    <col min="2" max="2" width="18.140625" customWidth="1"/>
    <col min="3" max="3" width="16.85546875" customWidth="1"/>
    <col min="4" max="4" width="19" customWidth="1"/>
    <col min="5" max="5" width="16.5703125" customWidth="1"/>
    <col min="6" max="6" width="17.5703125" customWidth="1"/>
    <col min="7" max="7" width="16" customWidth="1"/>
    <col min="8" max="8" width="19.42578125" customWidth="1"/>
  </cols>
  <sheetData>
    <row r="1" spans="2:8" ht="39.950000000000003" customHeight="1">
      <c r="B1" s="442" t="s">
        <v>221</v>
      </c>
      <c r="C1" s="442"/>
      <c r="D1" s="442"/>
      <c r="E1" s="442"/>
      <c r="F1" s="442"/>
      <c r="G1" s="442"/>
      <c r="H1" s="442"/>
    </row>
    <row r="2" spans="2:8" ht="39.950000000000003" customHeight="1"/>
    <row r="3" spans="2:8" ht="39.950000000000003" customHeight="1">
      <c r="B3" s="73" t="s">
        <v>134</v>
      </c>
      <c r="G3" s="459" t="s">
        <v>29</v>
      </c>
      <c r="H3" s="459"/>
    </row>
    <row r="4" spans="2:8" ht="39.950000000000003" customHeight="1"/>
    <row r="5" spans="2:8" ht="39.950000000000003" customHeight="1">
      <c r="B5" s="452" t="s">
        <v>189</v>
      </c>
      <c r="C5" s="452"/>
      <c r="D5" s="452"/>
      <c r="E5" s="452"/>
      <c r="F5" s="452"/>
      <c r="G5" s="452"/>
      <c r="H5" s="452"/>
    </row>
    <row r="6" spans="2:8" ht="39.950000000000003" customHeight="1">
      <c r="H6" s="280" t="s">
        <v>188</v>
      </c>
    </row>
    <row r="7" spans="2:8" ht="39.950000000000003" customHeight="1">
      <c r="B7" s="457" t="s">
        <v>331</v>
      </c>
      <c r="C7" s="457" t="s">
        <v>332</v>
      </c>
      <c r="D7" s="457" t="s">
        <v>333</v>
      </c>
      <c r="E7" s="457" t="s">
        <v>334</v>
      </c>
      <c r="F7" s="454" t="s">
        <v>135</v>
      </c>
      <c r="G7" s="455"/>
      <c r="H7" s="456"/>
    </row>
    <row r="8" spans="2:8" ht="31.5" customHeight="1">
      <c r="B8" s="458"/>
      <c r="C8" s="458"/>
      <c r="D8" s="458"/>
      <c r="E8" s="458"/>
      <c r="F8" s="377" t="s">
        <v>155</v>
      </c>
      <c r="G8" s="377" t="s">
        <v>136</v>
      </c>
      <c r="H8" s="377" t="s">
        <v>0</v>
      </c>
    </row>
    <row r="9" spans="2:8" ht="50.1" customHeight="1">
      <c r="B9" s="156" t="s">
        <v>137</v>
      </c>
      <c r="C9" s="157">
        <v>682883</v>
      </c>
      <c r="D9" s="157">
        <v>758861</v>
      </c>
      <c r="E9" s="157">
        <v>727702</v>
      </c>
      <c r="F9" s="146">
        <v>86429.694000000018</v>
      </c>
      <c r="G9" s="146">
        <v>4976.5050000000001</v>
      </c>
      <c r="H9" s="158">
        <v>91406.199000000022</v>
      </c>
    </row>
    <row r="10" spans="2:8" ht="50.1" customHeight="1">
      <c r="B10" s="156" t="s">
        <v>138</v>
      </c>
      <c r="C10" s="157">
        <v>661980</v>
      </c>
      <c r="D10" s="157">
        <v>726880</v>
      </c>
      <c r="E10" s="157">
        <v>719340</v>
      </c>
      <c r="F10" s="146">
        <v>89816.057000000001</v>
      </c>
      <c r="G10" s="146">
        <v>5824.8929999999991</v>
      </c>
      <c r="H10" s="158">
        <v>95640.95</v>
      </c>
    </row>
    <row r="11" spans="2:8" ht="50.1" customHeight="1">
      <c r="B11" s="156" t="s">
        <v>139</v>
      </c>
      <c r="C11" s="157">
        <v>648438</v>
      </c>
      <c r="D11" s="157">
        <v>706706</v>
      </c>
      <c r="E11" s="157">
        <v>728291</v>
      </c>
      <c r="F11" s="146">
        <v>89437.83600000001</v>
      </c>
      <c r="G11" s="146">
        <v>5967.8819999999987</v>
      </c>
      <c r="H11" s="158">
        <v>95405.718000000008</v>
      </c>
    </row>
    <row r="12" spans="2:8" ht="50.1" customHeight="1">
      <c r="B12" s="156" t="s">
        <v>140</v>
      </c>
      <c r="C12" s="157">
        <v>644462</v>
      </c>
      <c r="D12" s="157">
        <v>697413</v>
      </c>
      <c r="E12" s="157">
        <v>748162</v>
      </c>
      <c r="F12" s="146">
        <v>92864.675000000003</v>
      </c>
      <c r="G12" s="146">
        <v>7504.5789999999997</v>
      </c>
      <c r="H12" s="158">
        <v>100369.254</v>
      </c>
    </row>
    <row r="13" spans="2:8" ht="50.1" customHeight="1">
      <c r="B13" s="156" t="s">
        <v>141</v>
      </c>
      <c r="C13" s="157">
        <v>647936</v>
      </c>
      <c r="D13" s="157">
        <v>697524</v>
      </c>
      <c r="E13" s="157">
        <v>773942</v>
      </c>
      <c r="F13" s="146">
        <v>100185.591</v>
      </c>
      <c r="G13" s="146">
        <v>8542.773000000001</v>
      </c>
      <c r="H13" s="158">
        <v>108728.364</v>
      </c>
    </row>
    <row r="14" spans="2:8" ht="50.1" customHeight="1">
      <c r="B14" s="156" t="s">
        <v>178</v>
      </c>
      <c r="C14" s="157">
        <v>645675</v>
      </c>
      <c r="D14" s="157">
        <v>693783</v>
      </c>
      <c r="E14" s="157">
        <v>795831</v>
      </c>
      <c r="F14" s="146">
        <v>113535.76500000001</v>
      </c>
      <c r="G14" s="146">
        <v>10169.900000000001</v>
      </c>
      <c r="H14" s="158">
        <v>123705.66500000001</v>
      </c>
    </row>
    <row r="15" spans="2:8" ht="50.1" customHeight="1">
      <c r="B15" s="156" t="s">
        <v>220</v>
      </c>
      <c r="C15" s="157">
        <v>625433</v>
      </c>
      <c r="D15" s="157">
        <v>671930</v>
      </c>
      <c r="E15" s="157">
        <v>757795</v>
      </c>
      <c r="F15" s="146">
        <v>132660.34400000001</v>
      </c>
      <c r="G15" s="146">
        <v>12502.787999999999</v>
      </c>
      <c r="H15" s="158">
        <v>145163.13200000001</v>
      </c>
    </row>
    <row r="16" spans="2:8" ht="50.1" customHeight="1">
      <c r="B16" s="249" t="s">
        <v>302</v>
      </c>
      <c r="C16" s="255">
        <v>704943</v>
      </c>
      <c r="D16" s="255">
        <v>766032</v>
      </c>
      <c r="E16" s="255">
        <v>704943</v>
      </c>
      <c r="F16" s="251">
        <v>139141.764</v>
      </c>
      <c r="G16" s="251">
        <v>13393.31</v>
      </c>
      <c r="H16" s="252">
        <v>152535.07399999999</v>
      </c>
    </row>
    <row r="17" spans="2:8" ht="50.1" customHeight="1">
      <c r="B17" s="249" t="s">
        <v>317</v>
      </c>
      <c r="C17" s="255">
        <v>672475</v>
      </c>
      <c r="D17" s="255">
        <v>728454</v>
      </c>
      <c r="E17" s="255">
        <v>672475</v>
      </c>
      <c r="F17" s="251">
        <v>145390.15599999999</v>
      </c>
      <c r="G17" s="251">
        <v>13852.116000000002</v>
      </c>
      <c r="H17" s="252">
        <v>159242.272</v>
      </c>
    </row>
    <row r="18" spans="2:8" ht="50.1" customHeight="1">
      <c r="B18" s="156" t="s">
        <v>328</v>
      </c>
      <c r="C18" s="157">
        <v>631703</v>
      </c>
      <c r="D18" s="157">
        <v>680486</v>
      </c>
      <c r="E18" s="157">
        <v>631703</v>
      </c>
      <c r="F18" s="146">
        <v>142637.09500000003</v>
      </c>
      <c r="G18" s="146">
        <v>17514.040999999997</v>
      </c>
      <c r="H18" s="158">
        <v>160151.13600000003</v>
      </c>
    </row>
    <row r="19" spans="2:8" ht="50.1" customHeight="1">
      <c r="B19" s="156" t="s">
        <v>395</v>
      </c>
      <c r="C19" s="157">
        <v>615001</v>
      </c>
      <c r="D19" s="157">
        <v>660898</v>
      </c>
      <c r="E19" s="157">
        <v>615001</v>
      </c>
      <c r="F19" s="146">
        <v>138372.36499999999</v>
      </c>
      <c r="G19" s="146">
        <v>18474.839</v>
      </c>
      <c r="H19" s="158">
        <v>156847.204</v>
      </c>
    </row>
    <row r="20" spans="2:8" ht="50.1" customHeight="1">
      <c r="B20" s="364" t="s">
        <v>397</v>
      </c>
      <c r="C20" s="164">
        <v>572075</v>
      </c>
      <c r="D20" s="164">
        <v>614267</v>
      </c>
      <c r="E20" s="164">
        <v>572075</v>
      </c>
      <c r="F20" s="165">
        <v>128202.58342</v>
      </c>
      <c r="G20" s="165">
        <v>17432.319850000003</v>
      </c>
      <c r="H20" s="163">
        <v>145634.90326999998</v>
      </c>
    </row>
    <row r="21" spans="2:8" ht="39.950000000000003" customHeight="1">
      <c r="B21" s="283"/>
      <c r="C21" s="41"/>
      <c r="D21" s="41"/>
      <c r="E21" s="41"/>
      <c r="F21" s="41"/>
      <c r="G21" s="41"/>
      <c r="H21" s="41"/>
    </row>
    <row r="22" spans="2:8" ht="39.950000000000003" customHeight="1">
      <c r="B22" s="442" t="s">
        <v>222</v>
      </c>
      <c r="C22" s="442"/>
      <c r="D22" s="442"/>
      <c r="E22" s="442"/>
      <c r="F22" s="442"/>
      <c r="G22" s="442"/>
      <c r="H22" s="442"/>
    </row>
    <row r="23" spans="2:8" ht="39.950000000000003" customHeight="1"/>
    <row r="24" spans="2:8" ht="39.950000000000003" customHeight="1">
      <c r="B24" s="117"/>
      <c r="C24" s="117"/>
      <c r="D24" s="117"/>
      <c r="E24" s="117"/>
      <c r="F24" s="117"/>
      <c r="G24" s="117"/>
      <c r="H24" s="281" t="s">
        <v>30</v>
      </c>
    </row>
    <row r="25" spans="2:8" ht="39.950000000000003" customHeight="1">
      <c r="B25" s="117"/>
      <c r="C25" s="117"/>
      <c r="D25" s="117"/>
      <c r="E25" s="117"/>
      <c r="F25" s="117"/>
      <c r="G25" s="117"/>
      <c r="H25" s="117"/>
    </row>
    <row r="26" spans="2:8" ht="39.950000000000003" customHeight="1">
      <c r="B26" s="452" t="s">
        <v>189</v>
      </c>
      <c r="C26" s="452"/>
      <c r="D26" s="452"/>
      <c r="E26" s="452"/>
      <c r="F26" s="452"/>
      <c r="G26" s="452"/>
      <c r="H26" s="452"/>
    </row>
    <row r="27" spans="2:8" ht="39.950000000000003" customHeight="1">
      <c r="H27" s="391" t="s">
        <v>188</v>
      </c>
    </row>
    <row r="28" spans="2:8" ht="39.950000000000003" customHeight="1">
      <c r="B28" s="457" t="s">
        <v>331</v>
      </c>
      <c r="C28" s="457" t="s">
        <v>332</v>
      </c>
      <c r="D28" s="457" t="s">
        <v>333</v>
      </c>
      <c r="E28" s="457" t="s">
        <v>334</v>
      </c>
      <c r="F28" s="454" t="s">
        <v>135</v>
      </c>
      <c r="G28" s="455"/>
      <c r="H28" s="456"/>
    </row>
    <row r="29" spans="2:8" ht="28.5" customHeight="1">
      <c r="B29" s="458"/>
      <c r="C29" s="458"/>
      <c r="D29" s="458"/>
      <c r="E29" s="458"/>
      <c r="F29" s="379" t="s">
        <v>155</v>
      </c>
      <c r="G29" s="379" t="s">
        <v>136</v>
      </c>
      <c r="H29" s="379" t="s">
        <v>0</v>
      </c>
    </row>
    <row r="30" spans="2:8" ht="50.1" customHeight="1">
      <c r="B30" s="156" t="s">
        <v>137</v>
      </c>
      <c r="C30" s="159">
        <v>558488</v>
      </c>
      <c r="D30" s="159">
        <v>613569</v>
      </c>
      <c r="E30" s="159">
        <v>594458</v>
      </c>
      <c r="F30" s="160">
        <v>69028.543000000005</v>
      </c>
      <c r="G30" s="160">
        <v>3763.2069999999999</v>
      </c>
      <c r="H30" s="158">
        <v>72791.75</v>
      </c>
    </row>
    <row r="31" spans="2:8" ht="50.1" customHeight="1">
      <c r="B31" s="156" t="s">
        <v>138</v>
      </c>
      <c r="C31" s="159">
        <v>553509</v>
      </c>
      <c r="D31" s="159">
        <v>606219</v>
      </c>
      <c r="E31" s="159">
        <v>603392</v>
      </c>
      <c r="F31" s="160">
        <v>73119.978000000003</v>
      </c>
      <c r="G31" s="160">
        <v>4504.9399999999996</v>
      </c>
      <c r="H31" s="158">
        <v>77624.918000000005</v>
      </c>
    </row>
    <row r="32" spans="2:8" ht="50.1" customHeight="1">
      <c r="B32" s="156" t="s">
        <v>139</v>
      </c>
      <c r="C32" s="159">
        <v>542578</v>
      </c>
      <c r="D32" s="159">
        <v>591227</v>
      </c>
      <c r="E32" s="159">
        <v>612655</v>
      </c>
      <c r="F32" s="160">
        <v>72507.244000000006</v>
      </c>
      <c r="G32" s="160">
        <v>4527.5709999999999</v>
      </c>
      <c r="H32" s="158">
        <v>77034.815000000002</v>
      </c>
    </row>
    <row r="33" spans="2:8" ht="50.1" customHeight="1">
      <c r="B33" s="156" t="s">
        <v>140</v>
      </c>
      <c r="C33" s="159">
        <v>539777</v>
      </c>
      <c r="D33" s="159">
        <v>585141</v>
      </c>
      <c r="E33" s="159">
        <v>631670</v>
      </c>
      <c r="F33" s="160">
        <v>75604.918999999994</v>
      </c>
      <c r="G33" s="160">
        <v>5840.1930000000002</v>
      </c>
      <c r="H33" s="158">
        <v>81445.111999999994</v>
      </c>
    </row>
    <row r="34" spans="2:8" ht="50.1" customHeight="1">
      <c r="B34" s="156" t="s">
        <v>141</v>
      </c>
      <c r="C34" s="159">
        <v>544374</v>
      </c>
      <c r="D34" s="159">
        <v>588236</v>
      </c>
      <c r="E34" s="159">
        <v>655123</v>
      </c>
      <c r="F34" s="160">
        <v>82025.303</v>
      </c>
      <c r="G34" s="160">
        <v>6752.1890000000003</v>
      </c>
      <c r="H34" s="158">
        <v>88777.491999999998</v>
      </c>
    </row>
    <row r="35" spans="2:8" ht="50.1" customHeight="1">
      <c r="B35" s="156" t="s">
        <v>178</v>
      </c>
      <c r="C35" s="159">
        <v>541498</v>
      </c>
      <c r="D35" s="159">
        <v>584550</v>
      </c>
      <c r="E35" s="159">
        <v>672112</v>
      </c>
      <c r="F35" s="160">
        <v>93251.398000000001</v>
      </c>
      <c r="G35" s="160">
        <v>8092.0429999999997</v>
      </c>
      <c r="H35" s="158">
        <v>101343.44100000001</v>
      </c>
    </row>
    <row r="36" spans="2:8" ht="50.1" customHeight="1">
      <c r="B36" s="156" t="s">
        <v>220</v>
      </c>
      <c r="C36" s="136">
        <v>525840</v>
      </c>
      <c r="D36" s="136">
        <v>567606</v>
      </c>
      <c r="E36" s="136">
        <v>640606</v>
      </c>
      <c r="F36" s="146">
        <v>109671.329</v>
      </c>
      <c r="G36" s="146">
        <v>10115.112999999999</v>
      </c>
      <c r="H36" s="158">
        <v>119786.442</v>
      </c>
    </row>
    <row r="37" spans="2:8" ht="50.1" customHeight="1">
      <c r="B37" s="249" t="s">
        <v>302</v>
      </c>
      <c r="C37" s="250">
        <v>596973</v>
      </c>
      <c r="D37" s="250">
        <v>642943</v>
      </c>
      <c r="E37" s="250">
        <v>596973</v>
      </c>
      <c r="F37" s="251">
        <v>114864.03200000001</v>
      </c>
      <c r="G37" s="251">
        <v>10717.698</v>
      </c>
      <c r="H37" s="252">
        <v>125581.73000000001</v>
      </c>
    </row>
    <row r="38" spans="2:8" ht="50.1" customHeight="1">
      <c r="B38" s="249" t="s">
        <v>317</v>
      </c>
      <c r="C38" s="168">
        <v>571509</v>
      </c>
      <c r="D38" s="168">
        <v>615437</v>
      </c>
      <c r="E38" s="168">
        <v>571509</v>
      </c>
      <c r="F38" s="170">
        <v>119966.461</v>
      </c>
      <c r="G38" s="170">
        <v>11009.624</v>
      </c>
      <c r="H38" s="198">
        <v>130976.08499999999</v>
      </c>
    </row>
    <row r="39" spans="2:8" ht="50.1" customHeight="1">
      <c r="B39" s="156" t="s">
        <v>328</v>
      </c>
      <c r="C39" s="168">
        <v>537368</v>
      </c>
      <c r="D39" s="168">
        <v>578962</v>
      </c>
      <c r="E39" s="168">
        <v>537368</v>
      </c>
      <c r="F39" s="170">
        <v>117356.822</v>
      </c>
      <c r="G39" s="170">
        <v>14041.822</v>
      </c>
      <c r="H39" s="198">
        <v>131398.644</v>
      </c>
    </row>
    <row r="40" spans="2:8" ht="50.1" customHeight="1">
      <c r="B40" s="156" t="s">
        <v>395</v>
      </c>
      <c r="C40" s="168">
        <v>526477</v>
      </c>
      <c r="D40" s="168">
        <v>568270</v>
      </c>
      <c r="E40" s="168">
        <v>526477</v>
      </c>
      <c r="F40" s="170">
        <v>114324.077</v>
      </c>
      <c r="G40" s="170">
        <v>14807.722</v>
      </c>
      <c r="H40" s="198">
        <v>129131.8</v>
      </c>
    </row>
    <row r="41" spans="2:8" ht="50.1" customHeight="1">
      <c r="B41" s="364" t="s">
        <v>397</v>
      </c>
      <c r="C41" s="383">
        <v>491102</v>
      </c>
      <c r="D41" s="383">
        <v>529951</v>
      </c>
      <c r="E41" s="383">
        <v>491102</v>
      </c>
      <c r="F41" s="384">
        <v>106393.260666</v>
      </c>
      <c r="G41" s="384">
        <v>13909.745418</v>
      </c>
      <c r="H41" s="163">
        <v>120303.00608399999</v>
      </c>
    </row>
    <row r="42" spans="2:8" ht="39.950000000000003" customHeight="1"/>
    <row r="43" spans="2:8" ht="39.950000000000003" customHeight="1">
      <c r="B43" s="442" t="s">
        <v>223</v>
      </c>
      <c r="C43" s="442"/>
      <c r="D43" s="442"/>
      <c r="E43" s="442"/>
      <c r="F43" s="442"/>
      <c r="G43" s="442"/>
      <c r="H43" s="442"/>
    </row>
    <row r="44" spans="2:8" ht="39.950000000000003" customHeight="1">
      <c r="B44" s="117"/>
      <c r="C44" s="117"/>
      <c r="D44" s="117"/>
      <c r="E44" s="117"/>
      <c r="F44" s="117"/>
      <c r="G44" s="117"/>
      <c r="H44" s="117"/>
    </row>
    <row r="45" spans="2:8" ht="39.950000000000003" customHeight="1">
      <c r="B45" s="117"/>
      <c r="C45" s="117"/>
      <c r="D45" s="117"/>
      <c r="E45" s="117"/>
      <c r="F45" s="117"/>
      <c r="G45" s="117"/>
      <c r="H45" s="281" t="s">
        <v>32</v>
      </c>
    </row>
    <row r="46" spans="2:8" ht="39.950000000000003" customHeight="1">
      <c r="B46" s="117"/>
      <c r="C46" s="117"/>
      <c r="D46" s="117"/>
      <c r="E46" s="117"/>
      <c r="F46" s="117"/>
      <c r="G46" s="117"/>
      <c r="H46" s="117"/>
    </row>
    <row r="47" spans="2:8" ht="39.950000000000003" customHeight="1">
      <c r="B47" s="452" t="s">
        <v>189</v>
      </c>
      <c r="C47" s="452"/>
      <c r="D47" s="452"/>
      <c r="E47" s="452"/>
      <c r="F47" s="452"/>
      <c r="G47" s="452"/>
      <c r="H47" s="452"/>
    </row>
    <row r="48" spans="2:8" ht="39.950000000000003" customHeight="1">
      <c r="G48" s="453" t="s">
        <v>188</v>
      </c>
      <c r="H48" s="453"/>
    </row>
    <row r="49" spans="2:8" ht="39.950000000000003" customHeight="1">
      <c r="B49" s="457" t="s">
        <v>331</v>
      </c>
      <c r="C49" s="457" t="s">
        <v>332</v>
      </c>
      <c r="D49" s="457" t="s">
        <v>333</v>
      </c>
      <c r="E49" s="457" t="s">
        <v>334</v>
      </c>
      <c r="F49" s="454" t="s">
        <v>135</v>
      </c>
      <c r="G49" s="455"/>
      <c r="H49" s="456"/>
    </row>
    <row r="50" spans="2:8" ht="39.950000000000003" customHeight="1">
      <c r="B50" s="458"/>
      <c r="C50" s="458"/>
      <c r="D50" s="458"/>
      <c r="E50" s="458"/>
      <c r="F50" s="379" t="s">
        <v>155</v>
      </c>
      <c r="G50" s="379" t="s">
        <v>136</v>
      </c>
      <c r="H50" s="379" t="s">
        <v>0</v>
      </c>
    </row>
    <row r="51" spans="2:8" ht="50.1" customHeight="1">
      <c r="B51" s="156" t="s">
        <v>137</v>
      </c>
      <c r="C51" s="159">
        <v>64203</v>
      </c>
      <c r="D51" s="159">
        <v>68217</v>
      </c>
      <c r="E51" s="159">
        <v>68109</v>
      </c>
      <c r="F51" s="160">
        <v>10870.716</v>
      </c>
      <c r="G51" s="160">
        <v>754.76099999999997</v>
      </c>
      <c r="H51" s="158">
        <v>11625.477000000001</v>
      </c>
    </row>
    <row r="52" spans="2:8" ht="50.1" customHeight="1">
      <c r="B52" s="156" t="s">
        <v>138</v>
      </c>
      <c r="C52" s="159">
        <v>62649</v>
      </c>
      <c r="D52" s="159">
        <v>66471</v>
      </c>
      <c r="E52" s="159">
        <v>66243</v>
      </c>
      <c r="F52" s="160">
        <v>11069.618</v>
      </c>
      <c r="G52" s="160">
        <v>909.53099999999995</v>
      </c>
      <c r="H52" s="158">
        <v>11979.149000000001</v>
      </c>
    </row>
    <row r="53" spans="2:8" ht="50.1" customHeight="1">
      <c r="B53" s="156" t="s">
        <v>139</v>
      </c>
      <c r="C53" s="159">
        <v>60544</v>
      </c>
      <c r="D53" s="159">
        <v>64200</v>
      </c>
      <c r="E53" s="159">
        <v>65614</v>
      </c>
      <c r="F53" s="160">
        <v>11292.633</v>
      </c>
      <c r="G53" s="160">
        <v>1033.819</v>
      </c>
      <c r="H53" s="158">
        <v>12326.451999999999</v>
      </c>
    </row>
    <row r="54" spans="2:8" ht="50.1" customHeight="1">
      <c r="B54" s="156" t="s">
        <v>140</v>
      </c>
      <c r="C54" s="159">
        <v>60180</v>
      </c>
      <c r="D54" s="159">
        <v>63670</v>
      </c>
      <c r="E54" s="159">
        <v>66724</v>
      </c>
      <c r="F54" s="160">
        <v>11686.352000000001</v>
      </c>
      <c r="G54" s="160">
        <v>1204.875</v>
      </c>
      <c r="H54" s="158">
        <v>12891.227000000001</v>
      </c>
    </row>
    <row r="55" spans="2:8" ht="50.1" customHeight="1">
      <c r="B55" s="156" t="s">
        <v>141</v>
      </c>
      <c r="C55" s="159">
        <v>60089</v>
      </c>
      <c r="D55" s="159">
        <v>63304</v>
      </c>
      <c r="E55" s="159">
        <v>69691</v>
      </c>
      <c r="F55" s="160">
        <v>12465.982</v>
      </c>
      <c r="G55" s="160">
        <v>1306.3810000000001</v>
      </c>
      <c r="H55" s="158">
        <v>13772.362999999999</v>
      </c>
    </row>
    <row r="56" spans="2:8" ht="50.1" customHeight="1">
      <c r="B56" s="156" t="s">
        <v>178</v>
      </c>
      <c r="C56" s="159">
        <v>61398</v>
      </c>
      <c r="D56" s="159">
        <v>64413</v>
      </c>
      <c r="E56" s="159">
        <v>74482</v>
      </c>
      <c r="F56" s="160">
        <v>14320.485000000001</v>
      </c>
      <c r="G56" s="160">
        <v>1549.48</v>
      </c>
      <c r="H56" s="158">
        <v>15869.965</v>
      </c>
    </row>
    <row r="57" spans="2:8" ht="50.1" customHeight="1">
      <c r="B57" s="156" t="s">
        <v>220</v>
      </c>
      <c r="C57" s="136">
        <v>59218</v>
      </c>
      <c r="D57" s="136">
        <v>61957</v>
      </c>
      <c r="E57" s="136">
        <v>71372</v>
      </c>
      <c r="F57" s="136">
        <v>16530.924999999999</v>
      </c>
      <c r="G57" s="136">
        <v>1782.798</v>
      </c>
      <c r="H57" s="208">
        <v>18313.722999999998</v>
      </c>
    </row>
    <row r="58" spans="2:8" ht="50.1" customHeight="1">
      <c r="B58" s="249" t="s">
        <v>302</v>
      </c>
      <c r="C58" s="250">
        <v>68030</v>
      </c>
      <c r="D58" s="250">
        <v>70737</v>
      </c>
      <c r="E58" s="250">
        <v>68030</v>
      </c>
      <c r="F58" s="250">
        <v>17925.914000000001</v>
      </c>
      <c r="G58" s="250">
        <v>2101.6950000000002</v>
      </c>
      <c r="H58" s="253">
        <v>20027.609</v>
      </c>
    </row>
    <row r="59" spans="2:8" ht="50.1" customHeight="1">
      <c r="B59" s="249" t="s">
        <v>317</v>
      </c>
      <c r="C59" s="168">
        <v>65845</v>
      </c>
      <c r="D59" s="168">
        <v>68378</v>
      </c>
      <c r="E59" s="168">
        <v>65845</v>
      </c>
      <c r="F59" s="170">
        <v>19066.866000000002</v>
      </c>
      <c r="G59" s="170">
        <v>2271.895</v>
      </c>
      <c r="H59" s="198">
        <v>21338.761000000002</v>
      </c>
    </row>
    <row r="60" spans="2:8" ht="50.1" customHeight="1">
      <c r="B60" s="156" t="s">
        <v>328</v>
      </c>
      <c r="C60" s="168">
        <v>63587</v>
      </c>
      <c r="D60" s="168">
        <v>65959</v>
      </c>
      <c r="E60" s="168">
        <v>63587</v>
      </c>
      <c r="F60" s="170">
        <v>19017.006000000001</v>
      </c>
      <c r="G60" s="170">
        <v>2901.0569999999998</v>
      </c>
      <c r="H60" s="198">
        <v>21918.063000000002</v>
      </c>
    </row>
    <row r="61" spans="2:8" ht="50.1" customHeight="1">
      <c r="B61" s="156" t="s">
        <v>395</v>
      </c>
      <c r="C61" s="168">
        <v>60675</v>
      </c>
      <c r="D61" s="168">
        <v>63036</v>
      </c>
      <c r="E61" s="168">
        <v>60675</v>
      </c>
      <c r="F61" s="170">
        <v>17953.530999999999</v>
      </c>
      <c r="G61" s="170">
        <v>3174.6610000000001</v>
      </c>
      <c r="H61" s="198">
        <v>21128.191999999999</v>
      </c>
    </row>
    <row r="62" spans="2:8" ht="50.1" customHeight="1">
      <c r="B62" s="364" t="s">
        <v>397</v>
      </c>
      <c r="C62" s="383">
        <v>54125</v>
      </c>
      <c r="D62" s="383">
        <v>56259</v>
      </c>
      <c r="E62" s="383">
        <v>54125</v>
      </c>
      <c r="F62" s="384">
        <v>15736.005196</v>
      </c>
      <c r="G62" s="384">
        <v>3143.9565579999999</v>
      </c>
      <c r="H62" s="163">
        <v>18879.961754</v>
      </c>
    </row>
    <row r="63" spans="2:8" ht="39.950000000000003" customHeight="1"/>
    <row r="64" spans="2:8" ht="39.950000000000003" customHeight="1">
      <c r="B64" s="442" t="s">
        <v>224</v>
      </c>
      <c r="C64" s="442"/>
      <c r="D64" s="442"/>
      <c r="E64" s="442"/>
      <c r="F64" s="442"/>
      <c r="G64" s="442"/>
      <c r="H64" s="442"/>
    </row>
    <row r="65" spans="2:8" ht="39.950000000000003" customHeight="1">
      <c r="B65" s="117"/>
      <c r="C65" s="117"/>
      <c r="D65" s="117"/>
      <c r="E65" s="117"/>
      <c r="F65" s="117"/>
      <c r="G65" s="117"/>
      <c r="H65" s="117"/>
    </row>
    <row r="66" spans="2:8" ht="39.950000000000003" customHeight="1">
      <c r="B66" s="117"/>
      <c r="C66" s="117"/>
      <c r="D66" s="117"/>
      <c r="E66" s="117"/>
      <c r="F66" s="451" t="s">
        <v>70</v>
      </c>
      <c r="G66" s="451"/>
      <c r="H66" s="451"/>
    </row>
    <row r="67" spans="2:8" ht="39.950000000000003" customHeight="1">
      <c r="B67" s="117"/>
      <c r="C67" s="117"/>
      <c r="D67" s="117"/>
      <c r="E67" s="117"/>
      <c r="F67" s="117"/>
      <c r="G67" s="117"/>
      <c r="H67" s="117"/>
    </row>
    <row r="68" spans="2:8" ht="39.950000000000003" customHeight="1">
      <c r="B68" s="452" t="s">
        <v>189</v>
      </c>
      <c r="C68" s="452"/>
      <c r="D68" s="452"/>
      <c r="E68" s="452"/>
      <c r="F68" s="452"/>
      <c r="G68" s="452"/>
      <c r="H68" s="452"/>
    </row>
    <row r="69" spans="2:8" ht="39.950000000000003" customHeight="1">
      <c r="G69" s="453" t="s">
        <v>188</v>
      </c>
      <c r="H69" s="453"/>
    </row>
    <row r="70" spans="2:8" ht="39.950000000000003" customHeight="1">
      <c r="B70" s="457" t="s">
        <v>331</v>
      </c>
      <c r="C70" s="457" t="s">
        <v>332</v>
      </c>
      <c r="D70" s="457" t="s">
        <v>333</v>
      </c>
      <c r="E70" s="457" t="s">
        <v>334</v>
      </c>
      <c r="F70" s="454" t="s">
        <v>135</v>
      </c>
      <c r="G70" s="455"/>
      <c r="H70" s="456"/>
    </row>
    <row r="71" spans="2:8" ht="39.950000000000003" customHeight="1">
      <c r="B71" s="458"/>
      <c r="C71" s="458"/>
      <c r="D71" s="458"/>
      <c r="E71" s="458"/>
      <c r="F71" s="379" t="s">
        <v>155</v>
      </c>
      <c r="G71" s="379" t="s">
        <v>136</v>
      </c>
      <c r="H71" s="379" t="s">
        <v>0</v>
      </c>
    </row>
    <row r="72" spans="2:8" ht="50.1" customHeight="1">
      <c r="B72" s="156" t="s">
        <v>137</v>
      </c>
      <c r="C72" s="159">
        <v>48946</v>
      </c>
      <c r="D72" s="159">
        <v>61332</v>
      </c>
      <c r="E72" s="159">
        <v>52484</v>
      </c>
      <c r="F72" s="160">
        <v>5672.1790000000001</v>
      </c>
      <c r="G72" s="160">
        <v>399.50599999999997</v>
      </c>
      <c r="H72" s="158">
        <v>6071.6850000000004</v>
      </c>
    </row>
    <row r="73" spans="2:8" ht="50.1" customHeight="1">
      <c r="B73" s="156" t="s">
        <v>138</v>
      </c>
      <c r="C73" s="159">
        <v>34458</v>
      </c>
      <c r="D73" s="159">
        <v>37724</v>
      </c>
      <c r="E73" s="159">
        <v>37148</v>
      </c>
      <c r="F73" s="160">
        <v>4742.32</v>
      </c>
      <c r="G73" s="160">
        <v>336.72800000000001</v>
      </c>
      <c r="H73" s="158">
        <v>5079.0479999999998</v>
      </c>
    </row>
    <row r="74" spans="2:8" ht="50.1" customHeight="1">
      <c r="B74" s="156" t="s">
        <v>139</v>
      </c>
      <c r="C74" s="159">
        <v>34985</v>
      </c>
      <c r="D74" s="159">
        <v>37623</v>
      </c>
      <c r="E74" s="159">
        <v>38888</v>
      </c>
      <c r="F74" s="160">
        <v>4785.2780000000002</v>
      </c>
      <c r="G74" s="160">
        <v>342.82400000000001</v>
      </c>
      <c r="H74" s="158">
        <v>5128.1019999999999</v>
      </c>
    </row>
    <row r="75" spans="2:8" ht="50.1" customHeight="1">
      <c r="B75" s="156" t="s">
        <v>140</v>
      </c>
      <c r="C75" s="159">
        <v>33603</v>
      </c>
      <c r="D75" s="159">
        <v>35474</v>
      </c>
      <c r="E75" s="159">
        <v>38141</v>
      </c>
      <c r="F75" s="160">
        <v>4665.99</v>
      </c>
      <c r="G75" s="160">
        <v>384.49099999999999</v>
      </c>
      <c r="H75" s="158">
        <v>5050.4809999999998</v>
      </c>
    </row>
    <row r="76" spans="2:8" ht="50.1" customHeight="1">
      <c r="B76" s="156" t="s">
        <v>141</v>
      </c>
      <c r="C76" s="159">
        <v>32169</v>
      </c>
      <c r="D76" s="159">
        <v>33733</v>
      </c>
      <c r="E76" s="159">
        <v>37204</v>
      </c>
      <c r="F76" s="160">
        <v>4600.4040000000005</v>
      </c>
      <c r="G76" s="160">
        <v>398.12900000000002</v>
      </c>
      <c r="H76" s="158">
        <v>4998.5330000000004</v>
      </c>
    </row>
    <row r="77" spans="2:8" ht="50.1" customHeight="1">
      <c r="B77" s="156" t="s">
        <v>178</v>
      </c>
      <c r="C77" s="159">
        <v>30750</v>
      </c>
      <c r="D77" s="159">
        <v>32080</v>
      </c>
      <c r="E77" s="159">
        <v>36669</v>
      </c>
      <c r="F77" s="160">
        <v>4697.17</v>
      </c>
      <c r="G77" s="160">
        <v>420.75799999999998</v>
      </c>
      <c r="H77" s="158">
        <v>5117.9279999999999</v>
      </c>
    </row>
    <row r="78" spans="2:8" ht="50.1" customHeight="1">
      <c r="B78" s="156" t="s">
        <v>220</v>
      </c>
      <c r="C78" s="136">
        <v>28267</v>
      </c>
      <c r="D78" s="136">
        <v>29462</v>
      </c>
      <c r="E78" s="136">
        <v>33041</v>
      </c>
      <c r="F78" s="136">
        <v>4950.5429999999997</v>
      </c>
      <c r="G78" s="146">
        <v>474.56</v>
      </c>
      <c r="H78" s="208">
        <v>5425.1030000000001</v>
      </c>
    </row>
    <row r="79" spans="2:8" ht="50.1" customHeight="1">
      <c r="B79" s="156" t="s">
        <v>302</v>
      </c>
      <c r="C79" s="136">
        <v>28189</v>
      </c>
      <c r="D79" s="136">
        <v>36651</v>
      </c>
      <c r="E79" s="136">
        <v>28189</v>
      </c>
      <c r="F79" s="136">
        <v>4717.9570000000003</v>
      </c>
      <c r="G79" s="136">
        <v>436.923</v>
      </c>
      <c r="H79" s="158">
        <v>5154.88</v>
      </c>
    </row>
    <row r="80" spans="2:8" ht="50.1" customHeight="1">
      <c r="B80" s="156" t="s">
        <v>317</v>
      </c>
      <c r="C80" s="168">
        <v>24343</v>
      </c>
      <c r="D80" s="168">
        <v>31179</v>
      </c>
      <c r="E80" s="168">
        <v>24343</v>
      </c>
      <c r="F80" s="170">
        <v>4626.0460000000003</v>
      </c>
      <c r="G80" s="170">
        <v>436.553</v>
      </c>
      <c r="H80" s="198">
        <v>5062.5990000000002</v>
      </c>
    </row>
    <row r="81" spans="2:8" ht="50.1" customHeight="1">
      <c r="B81" s="156" t="s">
        <v>328</v>
      </c>
      <c r="C81" s="168">
        <v>20527</v>
      </c>
      <c r="D81" s="168">
        <v>23762</v>
      </c>
      <c r="E81" s="168">
        <v>20527</v>
      </c>
      <c r="F81" s="170">
        <v>4393.4809999999998</v>
      </c>
      <c r="G81" s="170">
        <v>421.548</v>
      </c>
      <c r="H81" s="198">
        <v>4815.0289999999995</v>
      </c>
    </row>
    <row r="82" spans="2:8" ht="50.1" customHeight="1">
      <c r="B82" s="156" t="s">
        <v>395</v>
      </c>
      <c r="C82" s="168">
        <v>18139</v>
      </c>
      <c r="D82" s="168">
        <v>19074</v>
      </c>
      <c r="E82" s="168">
        <v>18139</v>
      </c>
      <c r="F82" s="170">
        <v>4079.2280000000001</v>
      </c>
      <c r="G82" s="170">
        <v>343.786</v>
      </c>
      <c r="H82" s="198">
        <v>4423.0140000000001</v>
      </c>
    </row>
    <row r="83" spans="2:8" ht="50.1" customHeight="1">
      <c r="B83" s="364" t="s">
        <v>397</v>
      </c>
      <c r="C83" s="383">
        <v>17236</v>
      </c>
      <c r="D83" s="383">
        <v>17908</v>
      </c>
      <c r="E83" s="383">
        <v>17236</v>
      </c>
      <c r="F83" s="384">
        <v>3861.1580709999998</v>
      </c>
      <c r="G83" s="384">
        <v>229.39666600000001</v>
      </c>
      <c r="H83" s="163">
        <v>4090.5547369999999</v>
      </c>
    </row>
    <row r="84" spans="2:8" ht="39.950000000000003" customHeight="1"/>
    <row r="85" spans="2:8" ht="39.950000000000003" customHeight="1">
      <c r="B85" s="442" t="s">
        <v>225</v>
      </c>
      <c r="C85" s="442"/>
      <c r="D85" s="442"/>
      <c r="E85" s="442"/>
      <c r="F85" s="442"/>
      <c r="G85" s="442"/>
      <c r="H85" s="442"/>
    </row>
    <row r="86" spans="2:8" ht="39.950000000000003" customHeight="1">
      <c r="B86" s="282"/>
      <c r="C86" s="70"/>
      <c r="D86" s="70"/>
      <c r="E86" s="70"/>
      <c r="F86" s="297"/>
      <c r="G86" s="297"/>
      <c r="H86" s="298"/>
    </row>
    <row r="87" spans="2:8" ht="39.950000000000003" customHeight="1">
      <c r="B87" s="117"/>
      <c r="C87" s="117"/>
      <c r="D87" s="117"/>
      <c r="E87" s="117"/>
      <c r="F87" s="117"/>
      <c r="G87" s="451" t="s">
        <v>75</v>
      </c>
      <c r="H87" s="451"/>
    </row>
    <row r="88" spans="2:8" ht="39.950000000000003" customHeight="1">
      <c r="B88" s="117"/>
      <c r="C88" s="117"/>
      <c r="D88" s="117"/>
      <c r="E88" s="117"/>
      <c r="F88" s="117"/>
      <c r="G88" s="117"/>
      <c r="H88" s="117"/>
    </row>
    <row r="89" spans="2:8" ht="39.950000000000003" customHeight="1">
      <c r="B89" s="452" t="s">
        <v>189</v>
      </c>
      <c r="C89" s="452"/>
      <c r="D89" s="452"/>
      <c r="E89" s="452"/>
      <c r="F89" s="452"/>
      <c r="G89" s="452"/>
      <c r="H89" s="452"/>
    </row>
    <row r="90" spans="2:8" ht="39.950000000000003" customHeight="1">
      <c r="G90" s="453" t="s">
        <v>188</v>
      </c>
      <c r="H90" s="453"/>
    </row>
    <row r="91" spans="2:8" ht="39.950000000000003" customHeight="1">
      <c r="B91" s="457" t="s">
        <v>331</v>
      </c>
      <c r="C91" s="457" t="s">
        <v>332</v>
      </c>
      <c r="D91" s="457" t="s">
        <v>333</v>
      </c>
      <c r="E91" s="457" t="s">
        <v>334</v>
      </c>
      <c r="F91" s="454" t="s">
        <v>135</v>
      </c>
      <c r="G91" s="455"/>
      <c r="H91" s="456"/>
    </row>
    <row r="92" spans="2:8" ht="39.950000000000003" customHeight="1">
      <c r="B92" s="458"/>
      <c r="C92" s="458"/>
      <c r="D92" s="458"/>
      <c r="E92" s="458"/>
      <c r="F92" s="379" t="s">
        <v>155</v>
      </c>
      <c r="G92" s="379" t="s">
        <v>136</v>
      </c>
      <c r="H92" s="379" t="s">
        <v>0</v>
      </c>
    </row>
    <row r="93" spans="2:8" ht="50.1" customHeight="1">
      <c r="B93" s="156" t="s">
        <v>137</v>
      </c>
      <c r="C93" s="159">
        <v>1719</v>
      </c>
      <c r="D93" s="159">
        <v>1840</v>
      </c>
      <c r="E93" s="159">
        <v>1866</v>
      </c>
      <c r="F93" s="160">
        <v>300.87200000000001</v>
      </c>
      <c r="G93" s="160">
        <v>21.148</v>
      </c>
      <c r="H93" s="158">
        <v>322.02000000000004</v>
      </c>
    </row>
    <row r="94" spans="2:8" ht="50.1" customHeight="1">
      <c r="B94" s="156" t="s">
        <v>138</v>
      </c>
      <c r="C94" s="159">
        <v>1625</v>
      </c>
      <c r="D94" s="159">
        <v>1708</v>
      </c>
      <c r="E94" s="159">
        <v>1757</v>
      </c>
      <c r="F94" s="160">
        <v>299.887</v>
      </c>
      <c r="G94" s="160">
        <v>28.407</v>
      </c>
      <c r="H94" s="158">
        <v>328.29399999999998</v>
      </c>
    </row>
    <row r="95" spans="2:8" ht="50.1" customHeight="1">
      <c r="B95" s="156" t="s">
        <v>139</v>
      </c>
      <c r="C95" s="159">
        <v>1586</v>
      </c>
      <c r="D95" s="159">
        <v>1648</v>
      </c>
      <c r="E95" s="159">
        <v>1723</v>
      </c>
      <c r="F95" s="160">
        <v>294.38400000000001</v>
      </c>
      <c r="G95" s="160">
        <v>30.353999999999999</v>
      </c>
      <c r="H95" s="158">
        <v>324.738</v>
      </c>
    </row>
    <row r="96" spans="2:8" ht="50.1" customHeight="1">
      <c r="B96" s="156" t="s">
        <v>140</v>
      </c>
      <c r="C96" s="159">
        <v>1571</v>
      </c>
      <c r="D96" s="159">
        <v>1627</v>
      </c>
      <c r="E96" s="159">
        <v>1690</v>
      </c>
      <c r="F96" s="160">
        <v>301.98200000000003</v>
      </c>
      <c r="G96" s="160">
        <v>35.78</v>
      </c>
      <c r="H96" s="158">
        <v>337.76200000000006</v>
      </c>
    </row>
    <row r="97" spans="2:8" ht="50.1" customHeight="1">
      <c r="B97" s="156" t="s">
        <v>141</v>
      </c>
      <c r="C97" s="159">
        <v>1464</v>
      </c>
      <c r="D97" s="159">
        <v>1513</v>
      </c>
      <c r="E97" s="159">
        <v>1592</v>
      </c>
      <c r="F97" s="160">
        <v>317.86700000000002</v>
      </c>
      <c r="G97" s="160">
        <v>36.720999999999997</v>
      </c>
      <c r="H97" s="158">
        <v>354.58800000000002</v>
      </c>
    </row>
    <row r="98" spans="2:8" ht="50.1" customHeight="1">
      <c r="B98" s="156" t="s">
        <v>178</v>
      </c>
      <c r="C98" s="159">
        <v>1456</v>
      </c>
      <c r="D98" s="159">
        <v>1501</v>
      </c>
      <c r="E98" s="159">
        <v>1555</v>
      </c>
      <c r="F98" s="160">
        <v>344.69099999999997</v>
      </c>
      <c r="G98" s="160">
        <v>38.512999999999998</v>
      </c>
      <c r="H98" s="158">
        <v>383.20399999999995</v>
      </c>
    </row>
    <row r="99" spans="2:8" ht="50.1" customHeight="1">
      <c r="B99" s="156" t="s">
        <v>220</v>
      </c>
      <c r="C99" s="136">
        <v>1417</v>
      </c>
      <c r="D99" s="136">
        <v>1460</v>
      </c>
      <c r="E99" s="136">
        <v>1503</v>
      </c>
      <c r="F99" s="136">
        <v>386.83600000000001</v>
      </c>
      <c r="G99" s="136">
        <v>44.512</v>
      </c>
      <c r="H99" s="208">
        <v>431.34800000000001</v>
      </c>
    </row>
    <row r="100" spans="2:8" ht="50.1" customHeight="1">
      <c r="B100" s="249" t="s">
        <v>302</v>
      </c>
      <c r="C100" s="250">
        <v>1387</v>
      </c>
      <c r="D100" s="250">
        <v>1431</v>
      </c>
      <c r="E100" s="250">
        <v>1387</v>
      </c>
      <c r="F100" s="250">
        <v>414.96199999999999</v>
      </c>
      <c r="G100" s="250">
        <v>45.186999999999998</v>
      </c>
      <c r="H100" s="253">
        <v>460.149</v>
      </c>
    </row>
    <row r="101" spans="2:8" ht="50.1" customHeight="1">
      <c r="B101" s="249" t="s">
        <v>317</v>
      </c>
      <c r="C101" s="168">
        <v>1247</v>
      </c>
      <c r="D101" s="168">
        <v>1282</v>
      </c>
      <c r="E101" s="168">
        <v>1247</v>
      </c>
      <c r="F101" s="170">
        <v>424.83300000000003</v>
      </c>
      <c r="G101" s="170">
        <v>37.048000000000002</v>
      </c>
      <c r="H101" s="198">
        <v>461.88100000000003</v>
      </c>
    </row>
    <row r="102" spans="2:8" ht="50.1" customHeight="1">
      <c r="B102" s="156" t="s">
        <v>328</v>
      </c>
      <c r="C102" s="168">
        <v>1186</v>
      </c>
      <c r="D102" s="168">
        <v>1215</v>
      </c>
      <c r="E102" s="168">
        <v>1186</v>
      </c>
      <c r="F102" s="170">
        <v>439.38</v>
      </c>
      <c r="G102" s="170">
        <v>44.207000000000001</v>
      </c>
      <c r="H102" s="198">
        <v>483.58699999999999</v>
      </c>
    </row>
    <row r="103" spans="2:8" ht="50.1" customHeight="1">
      <c r="B103" s="156" t="s">
        <v>395</v>
      </c>
      <c r="C103" s="168">
        <v>1215</v>
      </c>
      <c r="D103" s="168">
        <v>1249</v>
      </c>
      <c r="E103" s="168">
        <v>1215</v>
      </c>
      <c r="F103" s="170">
        <v>429.44299999999998</v>
      </c>
      <c r="G103" s="170">
        <v>46.244</v>
      </c>
      <c r="H103" s="198">
        <v>475.68700000000001</v>
      </c>
    </row>
    <row r="104" spans="2:8" ht="50.1" customHeight="1">
      <c r="B104" s="364" t="s">
        <v>397</v>
      </c>
      <c r="C104" s="383">
        <v>1216</v>
      </c>
      <c r="D104" s="383">
        <v>1245</v>
      </c>
      <c r="E104" s="383">
        <v>1216</v>
      </c>
      <c r="F104" s="384">
        <v>438.01564999999999</v>
      </c>
      <c r="G104" s="384">
        <v>43.425409000000002</v>
      </c>
      <c r="H104" s="385">
        <v>481.441059</v>
      </c>
    </row>
    <row r="105" spans="2:8" ht="39.950000000000003" customHeight="1"/>
    <row r="106" spans="2:8" ht="39.950000000000003" customHeight="1">
      <c r="B106" s="442" t="s">
        <v>226</v>
      </c>
      <c r="C106" s="442"/>
      <c r="D106" s="442"/>
      <c r="E106" s="442"/>
      <c r="F106" s="442"/>
      <c r="G106" s="442"/>
      <c r="H106" s="442"/>
    </row>
    <row r="107" spans="2:8" ht="39.950000000000003" customHeight="1">
      <c r="B107" s="282"/>
      <c r="C107" s="70"/>
      <c r="D107" s="70"/>
      <c r="E107" s="70"/>
      <c r="F107" s="297"/>
      <c r="G107" s="297"/>
      <c r="H107" s="297"/>
    </row>
    <row r="108" spans="2:8" ht="39.950000000000003" customHeight="1">
      <c r="B108" s="117"/>
      <c r="C108" s="117"/>
      <c r="D108" s="117"/>
      <c r="E108" s="117"/>
      <c r="F108" s="117"/>
      <c r="G108" s="451" t="s">
        <v>142</v>
      </c>
      <c r="H108" s="451"/>
    </row>
    <row r="109" spans="2:8" ht="39.950000000000003" customHeight="1"/>
    <row r="110" spans="2:8" ht="39.950000000000003" customHeight="1">
      <c r="B110" s="452" t="s">
        <v>189</v>
      </c>
      <c r="C110" s="452"/>
      <c r="D110" s="452"/>
      <c r="E110" s="452"/>
      <c r="F110" s="452"/>
      <c r="G110" s="452"/>
      <c r="H110" s="452"/>
    </row>
    <row r="111" spans="2:8" ht="39.950000000000003" customHeight="1">
      <c r="G111" s="453" t="s">
        <v>188</v>
      </c>
      <c r="H111" s="453"/>
    </row>
    <row r="112" spans="2:8" ht="39.950000000000003" customHeight="1">
      <c r="B112" s="457" t="s">
        <v>331</v>
      </c>
      <c r="C112" s="457" t="s">
        <v>332</v>
      </c>
      <c r="D112" s="457" t="s">
        <v>333</v>
      </c>
      <c r="E112" s="457" t="s">
        <v>334</v>
      </c>
      <c r="F112" s="454" t="s">
        <v>135</v>
      </c>
      <c r="G112" s="455"/>
      <c r="H112" s="456"/>
    </row>
    <row r="113" spans="2:8" ht="39.950000000000003" customHeight="1">
      <c r="B113" s="458"/>
      <c r="C113" s="458"/>
      <c r="D113" s="458"/>
      <c r="E113" s="458"/>
      <c r="F113" s="379" t="s">
        <v>155</v>
      </c>
      <c r="G113" s="379" t="s">
        <v>136</v>
      </c>
      <c r="H113" s="379" t="s">
        <v>0</v>
      </c>
    </row>
    <row r="114" spans="2:8" ht="50.1" customHeight="1">
      <c r="B114" s="156" t="s">
        <v>137</v>
      </c>
      <c r="C114" s="159">
        <v>3537</v>
      </c>
      <c r="D114" s="159">
        <v>5541</v>
      </c>
      <c r="E114" s="159">
        <v>4706</v>
      </c>
      <c r="F114" s="160">
        <v>279.46699999999998</v>
      </c>
      <c r="G114" s="160">
        <v>25.923999999999999</v>
      </c>
      <c r="H114" s="158">
        <v>305.39099999999996</v>
      </c>
    </row>
    <row r="115" spans="2:8" ht="50.1" customHeight="1">
      <c r="B115" s="156" t="s">
        <v>138</v>
      </c>
      <c r="C115" s="159">
        <v>3334</v>
      </c>
      <c r="D115" s="159">
        <v>4920</v>
      </c>
      <c r="E115" s="159">
        <v>4321</v>
      </c>
      <c r="F115" s="160">
        <v>274.79700000000003</v>
      </c>
      <c r="G115" s="160">
        <v>29.855</v>
      </c>
      <c r="H115" s="158">
        <v>304.65200000000004</v>
      </c>
    </row>
    <row r="116" spans="2:8" ht="50.1" customHeight="1">
      <c r="B116" s="156" t="s">
        <v>139</v>
      </c>
      <c r="C116" s="159">
        <v>2257</v>
      </c>
      <c r="D116" s="159">
        <v>2930</v>
      </c>
      <c r="E116" s="159">
        <v>2867</v>
      </c>
      <c r="F116" s="146">
        <v>250.55199999999999</v>
      </c>
      <c r="G116" s="146">
        <v>18.079000000000001</v>
      </c>
      <c r="H116" s="158">
        <v>268.63099999999997</v>
      </c>
    </row>
    <row r="117" spans="2:8" ht="50.1" customHeight="1">
      <c r="B117" s="156" t="s">
        <v>140</v>
      </c>
      <c r="C117" s="159">
        <v>2487</v>
      </c>
      <c r="D117" s="159">
        <v>2964</v>
      </c>
      <c r="E117" s="159">
        <v>3005</v>
      </c>
      <c r="F117" s="146">
        <v>278.84800000000001</v>
      </c>
      <c r="G117" s="146">
        <v>19.937000000000001</v>
      </c>
      <c r="H117" s="158">
        <v>298.78500000000003</v>
      </c>
    </row>
    <row r="118" spans="2:8" ht="50.1" customHeight="1">
      <c r="B118" s="156" t="s">
        <v>141</v>
      </c>
      <c r="C118" s="159">
        <v>3057</v>
      </c>
      <c r="D118" s="159">
        <v>3341</v>
      </c>
      <c r="E118" s="159">
        <v>3458</v>
      </c>
      <c r="F118" s="146">
        <v>373.25299999999999</v>
      </c>
      <c r="G118" s="146">
        <v>22.832999999999998</v>
      </c>
      <c r="H118" s="158">
        <v>396.08600000000001</v>
      </c>
    </row>
    <row r="119" spans="2:8" ht="50.1" customHeight="1">
      <c r="B119" s="156" t="s">
        <v>178</v>
      </c>
      <c r="C119" s="159">
        <v>3606</v>
      </c>
      <c r="D119" s="159">
        <v>3933</v>
      </c>
      <c r="E119" s="159">
        <v>3947</v>
      </c>
      <c r="F119" s="146">
        <v>466.55</v>
      </c>
      <c r="G119" s="146">
        <v>34.173999999999999</v>
      </c>
      <c r="H119" s="158">
        <v>500.72399999999999</v>
      </c>
    </row>
    <row r="120" spans="2:8" ht="50.1" customHeight="1">
      <c r="B120" s="156" t="s">
        <v>220</v>
      </c>
      <c r="C120" s="136">
        <v>4056</v>
      </c>
      <c r="D120" s="136">
        <v>4498</v>
      </c>
      <c r="E120" s="136">
        <v>4380</v>
      </c>
      <c r="F120" s="136">
        <v>620.32299999999998</v>
      </c>
      <c r="G120" s="146">
        <v>49.13</v>
      </c>
      <c r="H120" s="208">
        <v>669.45299999999997</v>
      </c>
    </row>
    <row r="121" spans="2:8" ht="50.1" customHeight="1">
      <c r="B121" s="249" t="s">
        <v>302</v>
      </c>
      <c r="C121" s="250">
        <v>4259</v>
      </c>
      <c r="D121" s="250">
        <v>7137</v>
      </c>
      <c r="E121" s="250">
        <v>4259</v>
      </c>
      <c r="F121" s="250">
        <v>693.75699999999995</v>
      </c>
      <c r="G121" s="250">
        <v>54.960999999999999</v>
      </c>
      <c r="H121" s="253">
        <v>748.71799999999996</v>
      </c>
    </row>
    <row r="122" spans="2:8" ht="50.1" customHeight="1">
      <c r="B122" s="249" t="s">
        <v>317</v>
      </c>
      <c r="C122" s="168">
        <v>4091</v>
      </c>
      <c r="D122" s="168">
        <v>6264</v>
      </c>
      <c r="E122" s="168">
        <v>4091</v>
      </c>
      <c r="F122" s="181">
        <v>746.55499999999995</v>
      </c>
      <c r="G122" s="181">
        <v>55.991999999999997</v>
      </c>
      <c r="H122" s="198">
        <v>802.54699999999991</v>
      </c>
    </row>
    <row r="123" spans="2:8" ht="50.1" customHeight="1">
      <c r="B123" s="156" t="s">
        <v>328</v>
      </c>
      <c r="C123" s="168">
        <v>4258</v>
      </c>
      <c r="D123" s="168">
        <v>5528</v>
      </c>
      <c r="E123" s="168">
        <v>4258</v>
      </c>
      <c r="F123" s="181">
        <v>822.35500000000002</v>
      </c>
      <c r="G123" s="181">
        <v>59.698</v>
      </c>
      <c r="H123" s="198">
        <v>882.053</v>
      </c>
    </row>
    <row r="124" spans="2:8" ht="50.1" customHeight="1">
      <c r="B124" s="156" t="s">
        <v>395</v>
      </c>
      <c r="C124" s="168">
        <v>4135</v>
      </c>
      <c r="D124" s="168">
        <v>4701</v>
      </c>
      <c r="E124" s="168">
        <v>4135</v>
      </c>
      <c r="F124" s="181">
        <v>820.10500000000002</v>
      </c>
      <c r="G124" s="181">
        <v>57.569000000000003</v>
      </c>
      <c r="H124" s="198">
        <v>877.67499999999995</v>
      </c>
    </row>
    <row r="125" spans="2:8" ht="50.1" customHeight="1">
      <c r="B125" s="364" t="s">
        <v>397</v>
      </c>
      <c r="C125" s="383">
        <v>4418</v>
      </c>
      <c r="D125" s="383">
        <v>4754</v>
      </c>
      <c r="E125" s="383">
        <v>4418</v>
      </c>
      <c r="F125" s="165">
        <v>972.64078500000005</v>
      </c>
      <c r="G125" s="165">
        <v>46.305660000000003</v>
      </c>
      <c r="H125" s="163">
        <v>1018.946445</v>
      </c>
    </row>
    <row r="126" spans="2:8" ht="39.950000000000003" customHeight="1"/>
    <row r="127" spans="2:8" ht="39.950000000000003" customHeight="1">
      <c r="B127" s="442" t="s">
        <v>227</v>
      </c>
      <c r="C127" s="442"/>
      <c r="D127" s="442"/>
      <c r="E127" s="442"/>
      <c r="F127" s="442"/>
      <c r="G127" s="442"/>
      <c r="H127" s="442"/>
    </row>
    <row r="128" spans="2:8" ht="39.950000000000003" customHeight="1">
      <c r="B128" s="117"/>
      <c r="C128" s="117"/>
      <c r="D128" s="299" t="s">
        <v>11</v>
      </c>
      <c r="E128" s="117"/>
      <c r="F128" s="117"/>
      <c r="G128" s="117"/>
      <c r="H128" s="117"/>
    </row>
    <row r="129" spans="2:8" ht="39.950000000000003" customHeight="1">
      <c r="B129" s="117"/>
      <c r="C129" s="117"/>
      <c r="D129" s="117"/>
      <c r="E129" s="117"/>
      <c r="F129" s="117"/>
      <c r="G129" s="451" t="s">
        <v>53</v>
      </c>
      <c r="H129" s="451"/>
    </row>
    <row r="130" spans="2:8" ht="39.950000000000003" customHeight="1"/>
    <row r="131" spans="2:8" ht="39.950000000000003" customHeight="1">
      <c r="B131" s="452" t="s">
        <v>189</v>
      </c>
      <c r="C131" s="452"/>
      <c r="D131" s="452"/>
      <c r="E131" s="452"/>
      <c r="F131" s="452"/>
      <c r="G131" s="452"/>
      <c r="H131" s="452"/>
    </row>
    <row r="132" spans="2:8" ht="39.950000000000003" customHeight="1">
      <c r="G132" s="453" t="s">
        <v>188</v>
      </c>
      <c r="H132" s="453"/>
    </row>
    <row r="133" spans="2:8" ht="39.950000000000003" customHeight="1">
      <c r="B133" s="457" t="s">
        <v>331</v>
      </c>
      <c r="C133" s="457" t="s">
        <v>332</v>
      </c>
      <c r="D133" s="457" t="s">
        <v>333</v>
      </c>
      <c r="E133" s="457" t="s">
        <v>334</v>
      </c>
      <c r="F133" s="454" t="s">
        <v>135</v>
      </c>
      <c r="G133" s="455"/>
      <c r="H133" s="456"/>
    </row>
    <row r="134" spans="2:8" ht="39.950000000000003" customHeight="1">
      <c r="B134" s="458"/>
      <c r="C134" s="458"/>
      <c r="D134" s="458"/>
      <c r="E134" s="458"/>
      <c r="F134" s="379" t="s">
        <v>155</v>
      </c>
      <c r="G134" s="379" t="s">
        <v>136</v>
      </c>
      <c r="H134" s="379" t="s">
        <v>0</v>
      </c>
    </row>
    <row r="135" spans="2:8" ht="50.1" customHeight="1">
      <c r="B135" s="156" t="s">
        <v>137</v>
      </c>
      <c r="C135" s="159">
        <v>5990</v>
      </c>
      <c r="D135" s="159">
        <v>8362</v>
      </c>
      <c r="E135" s="159">
        <v>6079</v>
      </c>
      <c r="F135" s="160">
        <v>277.91699999999997</v>
      </c>
      <c r="G135" s="160">
        <v>11.959</v>
      </c>
      <c r="H135" s="158">
        <v>289.87599999999998</v>
      </c>
    </row>
    <row r="136" spans="2:8" ht="50.1" customHeight="1">
      <c r="B136" s="156" t="s">
        <v>138</v>
      </c>
      <c r="C136" s="159">
        <v>6405</v>
      </c>
      <c r="D136" s="159">
        <v>9838</v>
      </c>
      <c r="E136" s="159">
        <v>6479</v>
      </c>
      <c r="F136" s="160">
        <v>309.45699999999999</v>
      </c>
      <c r="G136" s="160">
        <v>15.432</v>
      </c>
      <c r="H136" s="158">
        <v>324.88900000000001</v>
      </c>
    </row>
    <row r="137" spans="2:8" ht="50.1" customHeight="1">
      <c r="B137" s="156" t="s">
        <v>139</v>
      </c>
      <c r="C137" s="159">
        <v>6488</v>
      </c>
      <c r="D137" s="159">
        <v>9078</v>
      </c>
      <c r="E137" s="159">
        <v>6544</v>
      </c>
      <c r="F137" s="136">
        <v>307.745</v>
      </c>
      <c r="G137" s="160">
        <v>15.234999999999999</v>
      </c>
      <c r="H137" s="158">
        <v>322.98</v>
      </c>
    </row>
    <row r="138" spans="2:8" ht="50.1" customHeight="1">
      <c r="B138" s="156" t="s">
        <v>140</v>
      </c>
      <c r="C138" s="159">
        <v>6844</v>
      </c>
      <c r="D138" s="159">
        <v>8537</v>
      </c>
      <c r="E138" s="159">
        <v>6932</v>
      </c>
      <c r="F138" s="136">
        <v>326.584</v>
      </c>
      <c r="G138" s="160">
        <v>19.303000000000001</v>
      </c>
      <c r="H138" s="158">
        <v>345.887</v>
      </c>
    </row>
    <row r="139" spans="2:8" ht="50.1" customHeight="1">
      <c r="B139" s="156" t="s">
        <v>141</v>
      </c>
      <c r="C139" s="159">
        <v>6783</v>
      </c>
      <c r="D139" s="159">
        <v>7397</v>
      </c>
      <c r="E139" s="159">
        <v>6874</v>
      </c>
      <c r="F139" s="136">
        <v>402.78199999999998</v>
      </c>
      <c r="G139" s="160">
        <v>26.52</v>
      </c>
      <c r="H139" s="158">
        <v>429.30199999999996</v>
      </c>
    </row>
    <row r="140" spans="2:8" ht="50.1" customHeight="1">
      <c r="B140" s="167" t="s">
        <v>178</v>
      </c>
      <c r="C140" s="168">
        <v>6967</v>
      </c>
      <c r="D140" s="168">
        <v>7306</v>
      </c>
      <c r="E140" s="168">
        <v>7066</v>
      </c>
      <c r="F140" s="169">
        <v>455.471</v>
      </c>
      <c r="G140" s="170">
        <v>34.932000000000002</v>
      </c>
      <c r="H140" s="158">
        <v>490.40300000000002</v>
      </c>
    </row>
    <row r="141" spans="2:8" ht="50.1" customHeight="1">
      <c r="B141" s="167" t="s">
        <v>220</v>
      </c>
      <c r="C141" s="136">
        <v>6635</v>
      </c>
      <c r="D141" s="136">
        <v>6947</v>
      </c>
      <c r="E141" s="136">
        <v>6893</v>
      </c>
      <c r="F141" s="136">
        <v>500.38799999999998</v>
      </c>
      <c r="G141" s="136">
        <v>36.674999999999997</v>
      </c>
      <c r="H141" s="208">
        <v>537.06299999999999</v>
      </c>
    </row>
    <row r="142" spans="2:8" ht="50.1" customHeight="1">
      <c r="B142" s="254" t="s">
        <v>302</v>
      </c>
      <c r="C142" s="250">
        <v>6105</v>
      </c>
      <c r="D142" s="250">
        <v>7133</v>
      </c>
      <c r="E142" s="250">
        <v>6105</v>
      </c>
      <c r="F142" s="250">
        <v>525.14200000000005</v>
      </c>
      <c r="G142" s="250">
        <v>36.845999999999997</v>
      </c>
      <c r="H142" s="253">
        <v>561.98800000000006</v>
      </c>
    </row>
    <row r="143" spans="2:8" ht="50.1" customHeight="1">
      <c r="B143" s="254" t="s">
        <v>317</v>
      </c>
      <c r="C143" s="168">
        <v>5440</v>
      </c>
      <c r="D143" s="168">
        <v>5914</v>
      </c>
      <c r="E143" s="168">
        <v>5440</v>
      </c>
      <c r="F143" s="169">
        <v>559.39499999999998</v>
      </c>
      <c r="G143" s="170">
        <v>41.003999999999998</v>
      </c>
      <c r="H143" s="198">
        <v>600.399</v>
      </c>
    </row>
    <row r="144" spans="2:8" ht="50.1" customHeight="1">
      <c r="B144" s="167" t="s">
        <v>328</v>
      </c>
      <c r="C144" s="168">
        <v>4777</v>
      </c>
      <c r="D144" s="168">
        <v>5060</v>
      </c>
      <c r="E144" s="168">
        <v>4777</v>
      </c>
      <c r="F144" s="169">
        <v>608.05100000000004</v>
      </c>
      <c r="G144" s="170">
        <v>45.709000000000003</v>
      </c>
      <c r="H144" s="198">
        <v>653.76</v>
      </c>
    </row>
    <row r="145" spans="1:8" ht="50.1" customHeight="1">
      <c r="B145" s="167" t="s">
        <v>395</v>
      </c>
      <c r="C145" s="168">
        <v>4360</v>
      </c>
      <c r="D145" s="168">
        <v>4568</v>
      </c>
      <c r="E145" s="168">
        <v>4360</v>
      </c>
      <c r="F145" s="181">
        <v>765.98</v>
      </c>
      <c r="G145" s="170">
        <v>44.856000000000002</v>
      </c>
      <c r="H145" s="198">
        <v>810.83600000000001</v>
      </c>
    </row>
    <row r="146" spans="1:8" ht="50.1" customHeight="1">
      <c r="B146" s="365" t="s">
        <v>397</v>
      </c>
      <c r="C146" s="161">
        <v>3978</v>
      </c>
      <c r="D146" s="161">
        <v>4150</v>
      </c>
      <c r="E146" s="161">
        <v>3978</v>
      </c>
      <c r="F146" s="165">
        <v>801.50305200000003</v>
      </c>
      <c r="G146" s="165">
        <v>59.490138999999999</v>
      </c>
      <c r="H146" s="173">
        <v>860.99319100000002</v>
      </c>
    </row>
    <row r="147" spans="1:8" ht="50.1" customHeight="1"/>
    <row r="148" spans="1:8" ht="39.950000000000003" customHeight="1">
      <c r="A148" s="44"/>
      <c r="B148" s="389"/>
      <c r="C148" s="161"/>
      <c r="D148" s="161"/>
      <c r="E148" s="161"/>
      <c r="F148" s="165"/>
      <c r="G148" s="165"/>
      <c r="H148" s="172"/>
    </row>
    <row r="149" spans="1:8" ht="39.950000000000003" customHeight="1"/>
    <row r="150" spans="1:8" ht="39.950000000000003" customHeight="1">
      <c r="B150" s="390"/>
      <c r="C150" s="136"/>
      <c r="D150" s="136"/>
      <c r="E150" s="136"/>
      <c r="F150" s="146"/>
      <c r="G150" s="146"/>
      <c r="H150" s="181"/>
    </row>
    <row r="151" spans="1:8" ht="39.950000000000003" customHeight="1"/>
    <row r="152" spans="1:8" ht="39.950000000000003" customHeight="1">
      <c r="B152" s="390"/>
      <c r="C152" s="168"/>
      <c r="D152" s="168"/>
      <c r="E152" s="168"/>
      <c r="F152" s="181"/>
      <c r="G152" s="170"/>
      <c r="H152" s="181"/>
    </row>
    <row r="153" spans="1:8" ht="39.950000000000003" customHeight="1"/>
    <row r="154" spans="1:8" ht="39.950000000000003" customHeight="1"/>
  </sheetData>
  <mergeCells count="59">
    <mergeCell ref="B133:B134"/>
    <mergeCell ref="C133:C134"/>
    <mergeCell ref="D133:D134"/>
    <mergeCell ref="E133:E134"/>
    <mergeCell ref="B49:B50"/>
    <mergeCell ref="C49:C50"/>
    <mergeCell ref="D49:D50"/>
    <mergeCell ref="E49:E50"/>
    <mergeCell ref="B70:B71"/>
    <mergeCell ref="C70:C71"/>
    <mergeCell ref="D70:D71"/>
    <mergeCell ref="E70:E71"/>
    <mergeCell ref="B131:H131"/>
    <mergeCell ref="G132:H132"/>
    <mergeCell ref="F133:H133"/>
    <mergeCell ref="B89:H89"/>
    <mergeCell ref="B28:B29"/>
    <mergeCell ref="C28:C29"/>
    <mergeCell ref="D28:D29"/>
    <mergeCell ref="E28:E29"/>
    <mergeCell ref="B26:H26"/>
    <mergeCell ref="F28:H28"/>
    <mergeCell ref="B1:H1"/>
    <mergeCell ref="G3:H3"/>
    <mergeCell ref="B5:H5"/>
    <mergeCell ref="F7:H7"/>
    <mergeCell ref="B22:H22"/>
    <mergeCell ref="B7:B8"/>
    <mergeCell ref="C7:C8"/>
    <mergeCell ref="D7:D8"/>
    <mergeCell ref="E7:E8"/>
    <mergeCell ref="B43:H43"/>
    <mergeCell ref="B47:H47"/>
    <mergeCell ref="G48:H48"/>
    <mergeCell ref="F49:H49"/>
    <mergeCell ref="B64:H64"/>
    <mergeCell ref="F66:H66"/>
    <mergeCell ref="B68:H68"/>
    <mergeCell ref="G69:H69"/>
    <mergeCell ref="F70:H70"/>
    <mergeCell ref="B85:H85"/>
    <mergeCell ref="G87:H87"/>
    <mergeCell ref="G90:H90"/>
    <mergeCell ref="F91:H91"/>
    <mergeCell ref="B106:H106"/>
    <mergeCell ref="G108:H108"/>
    <mergeCell ref="B91:B92"/>
    <mergeCell ref="C91:C92"/>
    <mergeCell ref="D91:D92"/>
    <mergeCell ref="E91:E92"/>
    <mergeCell ref="G129:H129"/>
    <mergeCell ref="B110:H110"/>
    <mergeCell ref="G111:H111"/>
    <mergeCell ref="F112:H112"/>
    <mergeCell ref="B127:H127"/>
    <mergeCell ref="B112:B113"/>
    <mergeCell ref="C112:C113"/>
    <mergeCell ref="D112:D113"/>
    <mergeCell ref="E112:E113"/>
  </mergeCells>
  <phoneticPr fontId="2" type="noConversion"/>
  <printOptions horizontalCentered="1"/>
  <pageMargins left="0.75" right="1.25" top="0.5" bottom="0.75" header="0.5" footer="0.5"/>
  <pageSetup paperSize="9" scale="57" orientation="portrait" horizontalDpi="1200" verticalDpi="1200" r:id="rId1"/>
  <headerFooter alignWithMargins="0"/>
  <rowBreaks count="7" manualBreakCount="7">
    <brk id="21" max="8" man="1"/>
    <brk id="42" max="8" man="1"/>
    <brk id="63" max="8" man="1"/>
    <brk id="84" max="8" man="1"/>
    <brk id="105" max="8" man="1"/>
    <brk id="126" max="8" man="1"/>
    <brk id="1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1:F148"/>
  <sheetViews>
    <sheetView view="pageBreakPreview" zoomScaleSheetLayoutView="75" workbookViewId="0"/>
  </sheetViews>
  <sheetFormatPr defaultRowHeight="12.75"/>
  <cols>
    <col min="2" max="2" width="19.85546875" customWidth="1"/>
    <col min="3" max="3" width="16" customWidth="1"/>
    <col min="4" max="4" width="20.42578125" customWidth="1"/>
    <col min="5" max="5" width="18.7109375" customWidth="1"/>
    <col min="6" max="6" width="22.5703125" customWidth="1"/>
    <col min="7" max="7" width="14.140625" customWidth="1"/>
  </cols>
  <sheetData>
    <row r="1" spans="2:6" ht="39.950000000000003" customHeight="1">
      <c r="B1" s="442" t="s">
        <v>229</v>
      </c>
      <c r="C1" s="442"/>
      <c r="D1" s="442"/>
      <c r="E1" s="442"/>
      <c r="F1" s="442"/>
    </row>
    <row r="2" spans="2:6" ht="39.950000000000003" customHeight="1">
      <c r="B2" s="116"/>
      <c r="C2" s="21"/>
      <c r="D2" s="21"/>
      <c r="E2" s="21"/>
      <c r="F2" s="21"/>
    </row>
    <row r="3" spans="2:6" ht="39.950000000000003" customHeight="1">
      <c r="B3" s="118" t="s">
        <v>28</v>
      </c>
      <c r="C3" s="117"/>
      <c r="D3" s="117" t="s">
        <v>11</v>
      </c>
      <c r="E3" s="117"/>
      <c r="F3" s="119" t="s">
        <v>29</v>
      </c>
    </row>
    <row r="4" spans="2:6" ht="39.950000000000003" customHeight="1">
      <c r="B4" s="117"/>
      <c r="C4" s="117"/>
      <c r="D4" s="117"/>
      <c r="E4" s="117"/>
      <c r="F4" s="120"/>
    </row>
    <row r="5" spans="2:6" ht="39.950000000000003" customHeight="1">
      <c r="B5" s="452" t="s">
        <v>213</v>
      </c>
      <c r="C5" s="452"/>
      <c r="D5" s="452"/>
      <c r="E5" s="452"/>
      <c r="F5" s="452"/>
    </row>
    <row r="6" spans="2:6" ht="39.950000000000003" customHeight="1">
      <c r="F6" s="10" t="s">
        <v>190</v>
      </c>
    </row>
    <row r="7" spans="2:6" ht="39.950000000000003" customHeight="1">
      <c r="B7" s="460" t="s">
        <v>12</v>
      </c>
      <c r="C7" s="460" t="s">
        <v>58</v>
      </c>
      <c r="D7" s="460"/>
      <c r="E7" s="460" t="s">
        <v>179</v>
      </c>
      <c r="F7" s="460"/>
    </row>
    <row r="8" spans="2:6" ht="33" customHeight="1">
      <c r="B8" s="460"/>
      <c r="C8" s="418" t="s">
        <v>159</v>
      </c>
      <c r="D8" s="379" t="s">
        <v>60</v>
      </c>
      <c r="E8" s="418" t="s">
        <v>160</v>
      </c>
      <c r="F8" s="379" t="s">
        <v>60</v>
      </c>
    </row>
    <row r="9" spans="2:6" ht="50.1" customHeight="1">
      <c r="B9" s="171" t="s">
        <v>26</v>
      </c>
      <c r="C9" s="157">
        <v>567415</v>
      </c>
      <c r="D9" s="146">
        <v>77680.430999999997</v>
      </c>
      <c r="E9" s="157">
        <v>8791437</v>
      </c>
      <c r="F9" s="158">
        <v>629750.79599999997</v>
      </c>
    </row>
    <row r="10" spans="2:6" ht="50.1" customHeight="1">
      <c r="B10" s="171" t="s">
        <v>74</v>
      </c>
      <c r="C10" s="157">
        <v>503662</v>
      </c>
      <c r="D10" s="146">
        <v>69561.375000000015</v>
      </c>
      <c r="E10" s="157">
        <v>9295099</v>
      </c>
      <c r="F10" s="158">
        <v>699312.17100000009</v>
      </c>
    </row>
    <row r="11" spans="2:6" ht="50.1" customHeight="1">
      <c r="B11" s="171" t="s">
        <v>86</v>
      </c>
      <c r="C11" s="157">
        <v>432834</v>
      </c>
      <c r="D11" s="146">
        <v>65451.788</v>
      </c>
      <c r="E11" s="157">
        <v>9727933</v>
      </c>
      <c r="F11" s="158">
        <v>764763.95899999992</v>
      </c>
    </row>
    <row r="12" spans="2:6" ht="50.1" customHeight="1">
      <c r="B12" s="171" t="s">
        <v>88</v>
      </c>
      <c r="C12" s="157">
        <v>406392</v>
      </c>
      <c r="D12" s="146">
        <v>64132.758999999998</v>
      </c>
      <c r="E12" s="157">
        <v>10134325</v>
      </c>
      <c r="F12" s="158">
        <v>828896.71799999999</v>
      </c>
    </row>
    <row r="13" spans="2:6" ht="50.1" customHeight="1">
      <c r="B13" s="171" t="s">
        <v>89</v>
      </c>
      <c r="C13" s="157">
        <v>415835</v>
      </c>
      <c r="D13" s="146">
        <v>71106.706999999995</v>
      </c>
      <c r="E13" s="157">
        <v>10550160</v>
      </c>
      <c r="F13" s="158">
        <v>900003.42499999993</v>
      </c>
    </row>
    <row r="14" spans="2:6" ht="50.1" customHeight="1">
      <c r="B14" s="171" t="s">
        <v>153</v>
      </c>
      <c r="C14" s="157">
        <v>414358</v>
      </c>
      <c r="D14" s="146">
        <v>81933.747000000003</v>
      </c>
      <c r="E14" s="157">
        <v>10964518</v>
      </c>
      <c r="F14" s="158">
        <v>981937.17200000014</v>
      </c>
    </row>
    <row r="15" spans="2:6" ht="50.1" customHeight="1">
      <c r="B15" s="171" t="s">
        <v>228</v>
      </c>
      <c r="C15" s="157">
        <v>408456</v>
      </c>
      <c r="D15" s="146">
        <v>95419.966</v>
      </c>
      <c r="E15" s="157">
        <v>11372974</v>
      </c>
      <c r="F15" s="158">
        <v>1077357.138</v>
      </c>
    </row>
    <row r="16" spans="2:6" ht="50.1" customHeight="1">
      <c r="B16" s="171" t="s">
        <v>303</v>
      </c>
      <c r="C16" s="157">
        <v>358583</v>
      </c>
      <c r="D16" s="146">
        <v>92847.396999999997</v>
      </c>
      <c r="E16" s="157">
        <v>11731557</v>
      </c>
      <c r="F16" s="158">
        <v>1170204.5349999999</v>
      </c>
    </row>
    <row r="17" spans="2:6" ht="50.1" customHeight="1">
      <c r="B17" s="171" t="s">
        <v>318</v>
      </c>
      <c r="C17" s="157">
        <v>345131</v>
      </c>
      <c r="D17" s="146">
        <v>97128.722000000009</v>
      </c>
      <c r="E17" s="157">
        <v>12076688</v>
      </c>
      <c r="F17" s="158">
        <v>1267333.2570000002</v>
      </c>
    </row>
    <row r="18" spans="2:6" ht="50.1" customHeight="1">
      <c r="B18" s="171" t="s">
        <v>329</v>
      </c>
      <c r="C18" s="157">
        <v>252051</v>
      </c>
      <c r="D18" s="146">
        <v>76262.232000000004</v>
      </c>
      <c r="E18" s="157">
        <v>12328739</v>
      </c>
      <c r="F18" s="158">
        <v>1343595.4890000001</v>
      </c>
    </row>
    <row r="19" spans="2:6" ht="50.1" customHeight="1">
      <c r="B19" s="171" t="s">
        <v>393</v>
      </c>
      <c r="C19" s="157">
        <v>283505</v>
      </c>
      <c r="D19" s="146">
        <v>82649.134999999995</v>
      </c>
      <c r="E19" s="157">
        <v>12612244</v>
      </c>
      <c r="F19" s="158">
        <v>1426244.6240000001</v>
      </c>
    </row>
    <row r="20" spans="2:6" ht="50.1" customHeight="1">
      <c r="B20" s="366" t="s">
        <v>398</v>
      </c>
      <c r="C20" s="164">
        <v>192207</v>
      </c>
      <c r="D20" s="165">
        <v>62069.646999999997</v>
      </c>
      <c r="E20" s="164">
        <v>12804451</v>
      </c>
      <c r="F20" s="163">
        <v>1488314.2709999999</v>
      </c>
    </row>
    <row r="21" spans="2:6" ht="39.950000000000003" customHeight="1"/>
    <row r="22" spans="2:6" ht="39.950000000000003" customHeight="1">
      <c r="B22" s="442" t="s">
        <v>230</v>
      </c>
      <c r="C22" s="442"/>
      <c r="D22" s="442"/>
      <c r="E22" s="442"/>
      <c r="F22" s="442"/>
    </row>
    <row r="23" spans="2:6" ht="39.950000000000003" customHeight="1">
      <c r="B23" s="116"/>
      <c r="C23" s="21"/>
      <c r="D23" s="21"/>
      <c r="E23" s="21"/>
      <c r="F23" s="21"/>
    </row>
    <row r="24" spans="2:6" ht="39.950000000000003" customHeight="1">
      <c r="B24" s="117" t="s">
        <v>11</v>
      </c>
      <c r="C24" s="117"/>
      <c r="D24" s="117"/>
      <c r="E24" s="117"/>
      <c r="F24" s="119" t="s">
        <v>30</v>
      </c>
    </row>
    <row r="25" spans="2:6" ht="39.950000000000003" customHeight="1">
      <c r="F25" s="18"/>
    </row>
    <row r="26" spans="2:6" ht="39.950000000000003" customHeight="1">
      <c r="B26" s="452" t="s">
        <v>214</v>
      </c>
      <c r="C26" s="452"/>
      <c r="D26" s="452"/>
      <c r="E26" s="452"/>
      <c r="F26" s="452"/>
    </row>
    <row r="27" spans="2:6" ht="39.950000000000003" customHeight="1">
      <c r="F27" s="10" t="s">
        <v>190</v>
      </c>
    </row>
    <row r="28" spans="2:6" ht="39.950000000000003" customHeight="1">
      <c r="B28" s="460" t="s">
        <v>12</v>
      </c>
      <c r="C28" s="460" t="s">
        <v>58</v>
      </c>
      <c r="D28" s="460"/>
      <c r="E28" s="460" t="s">
        <v>179</v>
      </c>
      <c r="F28" s="460"/>
    </row>
    <row r="29" spans="2:6" ht="36.75" customHeight="1">
      <c r="B29" s="460"/>
      <c r="C29" s="418" t="s">
        <v>159</v>
      </c>
      <c r="D29" s="379" t="s">
        <v>60</v>
      </c>
      <c r="E29" s="418" t="s">
        <v>161</v>
      </c>
      <c r="F29" s="379" t="s">
        <v>60</v>
      </c>
    </row>
    <row r="30" spans="2:6" ht="50.1" customHeight="1">
      <c r="B30" s="171" t="s">
        <v>26</v>
      </c>
      <c r="C30" s="157">
        <v>477241</v>
      </c>
      <c r="D30" s="146">
        <v>62794.337</v>
      </c>
      <c r="E30" s="157">
        <v>6463258</v>
      </c>
      <c r="F30" s="158">
        <v>477512.95400000003</v>
      </c>
    </row>
    <row r="31" spans="2:6" ht="50.1" customHeight="1">
      <c r="B31" s="171" t="s">
        <v>74</v>
      </c>
      <c r="C31" s="157">
        <v>429083</v>
      </c>
      <c r="D31" s="146">
        <v>57057.978999999999</v>
      </c>
      <c r="E31" s="157">
        <v>6892341</v>
      </c>
      <c r="F31" s="158">
        <v>534570.93300000008</v>
      </c>
    </row>
    <row r="32" spans="2:6" ht="50.1" customHeight="1">
      <c r="B32" s="171" t="s">
        <v>86</v>
      </c>
      <c r="C32" s="157">
        <v>369834</v>
      </c>
      <c r="D32" s="146">
        <v>53597.048000000003</v>
      </c>
      <c r="E32" s="157">
        <v>7262175</v>
      </c>
      <c r="F32" s="158">
        <v>588167.98100000003</v>
      </c>
    </row>
    <row r="33" spans="2:6" ht="50.1" customHeight="1">
      <c r="B33" s="171" t="s">
        <v>88</v>
      </c>
      <c r="C33" s="157">
        <v>344664</v>
      </c>
      <c r="D33" s="146">
        <v>51940.771999999997</v>
      </c>
      <c r="E33" s="157">
        <v>7606839</v>
      </c>
      <c r="F33" s="158">
        <v>640108.75300000003</v>
      </c>
    </row>
    <row r="34" spans="2:6" ht="50.1" customHeight="1">
      <c r="B34" s="171" t="s">
        <v>89</v>
      </c>
      <c r="C34" s="157">
        <v>353362</v>
      </c>
      <c r="D34" s="146">
        <v>57655.911</v>
      </c>
      <c r="E34" s="157">
        <v>7960201</v>
      </c>
      <c r="F34" s="158">
        <v>697764.66399999999</v>
      </c>
    </row>
    <row r="35" spans="2:6" ht="50.1" customHeight="1">
      <c r="B35" s="171" t="s">
        <v>153</v>
      </c>
      <c r="C35" s="157">
        <v>348856</v>
      </c>
      <c r="D35" s="146">
        <v>66119.010999999999</v>
      </c>
      <c r="E35" s="157">
        <v>8309057</v>
      </c>
      <c r="F35" s="158">
        <v>763883.67500000005</v>
      </c>
    </row>
    <row r="36" spans="2:6" ht="50.1" customHeight="1">
      <c r="B36" s="171" t="s">
        <v>228</v>
      </c>
      <c r="C36" s="242">
        <v>345247</v>
      </c>
      <c r="D36" s="181">
        <v>77621.172999999995</v>
      </c>
      <c r="E36" s="157">
        <v>8654304</v>
      </c>
      <c r="F36" s="158">
        <v>841504.848</v>
      </c>
    </row>
    <row r="37" spans="2:6" ht="50.1" customHeight="1">
      <c r="B37" s="171" t="s">
        <v>303</v>
      </c>
      <c r="C37" s="242">
        <v>305711</v>
      </c>
      <c r="D37" s="181">
        <v>75812.097999999998</v>
      </c>
      <c r="E37" s="157">
        <v>8960015</v>
      </c>
      <c r="F37" s="158">
        <v>917316.946</v>
      </c>
    </row>
    <row r="38" spans="2:6" ht="50.1" customHeight="1">
      <c r="B38" s="171" t="s">
        <v>318</v>
      </c>
      <c r="C38" s="242">
        <v>298367</v>
      </c>
      <c r="D38" s="181">
        <v>80474.675000000003</v>
      </c>
      <c r="E38" s="157">
        <v>9258382</v>
      </c>
      <c r="F38" s="158">
        <v>997791.62100000004</v>
      </c>
    </row>
    <row r="39" spans="2:6" ht="50.1" customHeight="1">
      <c r="B39" s="171" t="s">
        <v>329</v>
      </c>
      <c r="C39" s="136">
        <v>214273</v>
      </c>
      <c r="D39" s="136">
        <v>62489.906999999999</v>
      </c>
      <c r="E39" s="157">
        <v>9472655</v>
      </c>
      <c r="F39" s="158">
        <v>1060281.5279999999</v>
      </c>
    </row>
    <row r="40" spans="2:6" ht="50.1" customHeight="1">
      <c r="B40" s="171" t="s">
        <v>393</v>
      </c>
      <c r="C40" s="136">
        <v>246365</v>
      </c>
      <c r="D40" s="136">
        <v>69434.259000000005</v>
      </c>
      <c r="E40" s="157">
        <v>9719020</v>
      </c>
      <c r="F40" s="158">
        <v>1129715.787</v>
      </c>
    </row>
    <row r="41" spans="2:6" ht="50.1" customHeight="1">
      <c r="B41" s="366" t="s">
        <v>398</v>
      </c>
      <c r="C41" s="164">
        <v>167415</v>
      </c>
      <c r="D41" s="165">
        <v>53138.220999999998</v>
      </c>
      <c r="E41" s="164">
        <v>9886435</v>
      </c>
      <c r="F41" s="163">
        <v>1182854.0079999999</v>
      </c>
    </row>
    <row r="42" spans="2:6" ht="39.950000000000003" customHeight="1"/>
    <row r="43" spans="2:6" ht="39.950000000000003" customHeight="1">
      <c r="B43" s="442" t="s">
        <v>231</v>
      </c>
      <c r="C43" s="442"/>
      <c r="D43" s="442"/>
      <c r="E43" s="442"/>
      <c r="F43" s="442"/>
    </row>
    <row r="44" spans="2:6" ht="39.950000000000003" customHeight="1">
      <c r="B44" s="116"/>
      <c r="C44" s="21"/>
      <c r="D44" s="21"/>
      <c r="E44" s="21"/>
      <c r="F44" s="21"/>
    </row>
    <row r="45" spans="2:6" ht="39.950000000000003" customHeight="1">
      <c r="B45" s="117" t="s">
        <v>11</v>
      </c>
      <c r="C45" s="117"/>
      <c r="D45" s="117"/>
      <c r="E45" s="117"/>
      <c r="F45" s="119" t="s">
        <v>32</v>
      </c>
    </row>
    <row r="46" spans="2:6" ht="39.950000000000003" customHeight="1">
      <c r="B46" s="117"/>
      <c r="C46" s="117"/>
      <c r="D46" s="117"/>
      <c r="E46" s="117"/>
      <c r="F46" s="120"/>
    </row>
    <row r="47" spans="2:6" ht="39.950000000000003" customHeight="1">
      <c r="B47" s="452" t="s">
        <v>213</v>
      </c>
      <c r="C47" s="452"/>
      <c r="D47" s="452"/>
      <c r="E47" s="452"/>
      <c r="F47" s="452"/>
    </row>
    <row r="48" spans="2:6" ht="39.950000000000003" customHeight="1">
      <c r="F48" s="10" t="s">
        <v>190</v>
      </c>
    </row>
    <row r="49" spans="2:6" ht="39.950000000000003" customHeight="1">
      <c r="B49" s="460" t="s">
        <v>12</v>
      </c>
      <c r="C49" s="460" t="s">
        <v>58</v>
      </c>
      <c r="D49" s="460"/>
      <c r="E49" s="460" t="s">
        <v>179</v>
      </c>
      <c r="F49" s="460"/>
    </row>
    <row r="50" spans="2:6" ht="39" customHeight="1">
      <c r="B50" s="460"/>
      <c r="C50" s="418" t="s">
        <v>159</v>
      </c>
      <c r="D50" s="379" t="s">
        <v>60</v>
      </c>
      <c r="E50" s="418" t="s">
        <v>161</v>
      </c>
      <c r="F50" s="379" t="s">
        <v>60</v>
      </c>
    </row>
    <row r="51" spans="2:6" ht="50.1" customHeight="1">
      <c r="B51" s="171" t="s">
        <v>26</v>
      </c>
      <c r="C51" s="157">
        <v>51363</v>
      </c>
      <c r="D51" s="146">
        <v>9757.4689999999991</v>
      </c>
      <c r="E51" s="157">
        <v>1444755</v>
      </c>
      <c r="F51" s="158">
        <v>100822.284</v>
      </c>
    </row>
    <row r="52" spans="2:6" ht="50.1" customHeight="1">
      <c r="B52" s="171" t="s">
        <v>74</v>
      </c>
      <c r="C52" s="157">
        <v>43401</v>
      </c>
      <c r="D52" s="146">
        <v>8380.5360000000001</v>
      </c>
      <c r="E52" s="157">
        <v>1488156</v>
      </c>
      <c r="F52" s="158">
        <v>109202.82</v>
      </c>
    </row>
    <row r="53" spans="2:6" ht="50.1" customHeight="1">
      <c r="B53" s="171" t="s">
        <v>86</v>
      </c>
      <c r="C53" s="157">
        <v>34742</v>
      </c>
      <c r="D53" s="146">
        <v>7588.9780000000001</v>
      </c>
      <c r="E53" s="157">
        <v>1522898</v>
      </c>
      <c r="F53" s="158">
        <v>116791.79800000001</v>
      </c>
    </row>
    <row r="54" spans="2:6" ht="50.1" customHeight="1">
      <c r="B54" s="171" t="s">
        <v>88</v>
      </c>
      <c r="C54" s="157">
        <v>36226</v>
      </c>
      <c r="D54" s="146">
        <v>8209.1990000000005</v>
      </c>
      <c r="E54" s="157">
        <v>1559124</v>
      </c>
      <c r="F54" s="158">
        <v>125000.997</v>
      </c>
    </row>
    <row r="55" spans="2:6" ht="50.1" customHeight="1">
      <c r="B55" s="171" t="s">
        <v>89</v>
      </c>
      <c r="C55" s="157">
        <v>38255</v>
      </c>
      <c r="D55" s="146">
        <v>9271.8760000000002</v>
      </c>
      <c r="E55" s="157">
        <v>1597379</v>
      </c>
      <c r="F55" s="158">
        <v>134272.87299999999</v>
      </c>
    </row>
    <row r="56" spans="2:6" ht="50.1" customHeight="1">
      <c r="B56" s="156" t="s">
        <v>153</v>
      </c>
      <c r="C56" s="136">
        <v>41377</v>
      </c>
      <c r="D56" s="136">
        <v>11294.875</v>
      </c>
      <c r="E56" s="157">
        <v>1638756</v>
      </c>
      <c r="F56" s="158">
        <v>145567.74799999999</v>
      </c>
    </row>
    <row r="57" spans="2:6" ht="50.1" customHeight="1">
      <c r="B57" s="156" t="s">
        <v>228</v>
      </c>
      <c r="C57" s="242">
        <v>39972</v>
      </c>
      <c r="D57" s="181">
        <v>12742.769</v>
      </c>
      <c r="E57" s="157">
        <v>1678728</v>
      </c>
      <c r="F57" s="158">
        <v>158310.51699999999</v>
      </c>
    </row>
    <row r="58" spans="2:6" ht="50.1" customHeight="1">
      <c r="B58" s="256" t="s">
        <v>303</v>
      </c>
      <c r="C58" s="242">
        <v>34133</v>
      </c>
      <c r="D58" s="181">
        <v>12571.816999999999</v>
      </c>
      <c r="E58" s="157">
        <v>1712861</v>
      </c>
      <c r="F58" s="158">
        <v>170882.334</v>
      </c>
    </row>
    <row r="59" spans="2:6" ht="50.1" customHeight="1">
      <c r="B59" s="256" t="s">
        <v>318</v>
      </c>
      <c r="C59" s="242">
        <v>30358</v>
      </c>
      <c r="D59" s="181">
        <v>12431.043</v>
      </c>
      <c r="E59" s="157">
        <v>1743219</v>
      </c>
      <c r="F59" s="158">
        <v>183313.37700000001</v>
      </c>
    </row>
    <row r="60" spans="2:6" ht="50.1" customHeight="1">
      <c r="B60" s="156" t="s">
        <v>329</v>
      </c>
      <c r="C60" s="136">
        <v>22852</v>
      </c>
      <c r="D60" s="136">
        <v>9799.2980000000007</v>
      </c>
      <c r="E60" s="157">
        <v>1766071</v>
      </c>
      <c r="F60" s="158">
        <v>193112.67500000002</v>
      </c>
    </row>
    <row r="61" spans="2:6" ht="50.1" customHeight="1">
      <c r="B61" s="156" t="s">
        <v>393</v>
      </c>
      <c r="C61" s="136">
        <v>22601</v>
      </c>
      <c r="D61" s="136">
        <v>9018.5730000000003</v>
      </c>
      <c r="E61" s="157">
        <v>1788672</v>
      </c>
      <c r="F61" s="158">
        <v>202131.24799999999</v>
      </c>
    </row>
    <row r="62" spans="2:6" ht="50.1" customHeight="1">
      <c r="B62" s="364" t="s">
        <v>398</v>
      </c>
      <c r="C62" s="161">
        <v>13202</v>
      </c>
      <c r="D62" s="161">
        <v>5300.3940000000002</v>
      </c>
      <c r="E62" s="161">
        <v>1801874</v>
      </c>
      <c r="F62" s="162">
        <v>207431.64199999999</v>
      </c>
    </row>
    <row r="63" spans="2:6" ht="39.950000000000003" customHeight="1"/>
    <row r="64" spans="2:6" ht="39.950000000000003" customHeight="1">
      <c r="B64" s="442" t="s">
        <v>232</v>
      </c>
      <c r="C64" s="442"/>
      <c r="D64" s="442"/>
      <c r="E64" s="442"/>
      <c r="F64" s="442"/>
    </row>
    <row r="65" spans="2:6" ht="39.950000000000003" customHeight="1">
      <c r="B65" s="116"/>
      <c r="C65" s="21"/>
      <c r="D65" s="21"/>
      <c r="E65" s="21"/>
      <c r="F65" s="21"/>
    </row>
    <row r="66" spans="2:6" ht="39.950000000000003" customHeight="1">
      <c r="B66" s="117"/>
      <c r="C66" s="117"/>
      <c r="D66" s="117"/>
      <c r="E66" s="462" t="s">
        <v>70</v>
      </c>
      <c r="F66" s="462"/>
    </row>
    <row r="67" spans="2:6" ht="39.950000000000003" customHeight="1">
      <c r="B67" s="117"/>
      <c r="C67" s="117"/>
      <c r="D67" s="117"/>
      <c r="E67" s="117"/>
      <c r="F67" s="120"/>
    </row>
    <row r="68" spans="2:6" ht="39.950000000000003" customHeight="1">
      <c r="B68" s="461" t="s">
        <v>213</v>
      </c>
      <c r="C68" s="461"/>
      <c r="D68" s="461"/>
      <c r="E68" s="461"/>
      <c r="F68" s="461"/>
    </row>
    <row r="69" spans="2:6" ht="39.950000000000003" customHeight="1">
      <c r="F69" s="10" t="s">
        <v>190</v>
      </c>
    </row>
    <row r="70" spans="2:6" ht="39.950000000000003" customHeight="1">
      <c r="B70" s="460" t="s">
        <v>12</v>
      </c>
      <c r="C70" s="460" t="s">
        <v>58</v>
      </c>
      <c r="D70" s="460"/>
      <c r="E70" s="460" t="s">
        <v>179</v>
      </c>
      <c r="F70" s="460"/>
    </row>
    <row r="71" spans="2:6" ht="33" customHeight="1">
      <c r="B71" s="460"/>
      <c r="C71" s="418" t="s">
        <v>159</v>
      </c>
      <c r="D71" s="379" t="s">
        <v>60</v>
      </c>
      <c r="E71" s="418" t="s">
        <v>161</v>
      </c>
      <c r="F71" s="379" t="s">
        <v>60</v>
      </c>
    </row>
    <row r="72" spans="2:6" ht="50.1" customHeight="1">
      <c r="B72" s="171" t="s">
        <v>26</v>
      </c>
      <c r="C72" s="157">
        <v>28298</v>
      </c>
      <c r="D72" s="146">
        <v>4354.1109999999999</v>
      </c>
      <c r="E72" s="157">
        <v>610633</v>
      </c>
      <c r="F72" s="158">
        <v>37195.407999999996</v>
      </c>
    </row>
    <row r="73" spans="2:6" ht="50.1" customHeight="1">
      <c r="B73" s="171" t="s">
        <v>74</v>
      </c>
      <c r="C73" s="157">
        <v>20962</v>
      </c>
      <c r="D73" s="146">
        <v>3526.683</v>
      </c>
      <c r="E73" s="157">
        <v>631595</v>
      </c>
      <c r="F73" s="158">
        <v>40722.090999999993</v>
      </c>
    </row>
    <row r="74" spans="2:6" ht="50.1" customHeight="1">
      <c r="B74" s="171" t="s">
        <v>86</v>
      </c>
      <c r="C74" s="157">
        <v>21037</v>
      </c>
      <c r="D74" s="146">
        <v>3750.288</v>
      </c>
      <c r="E74" s="157">
        <v>652632</v>
      </c>
      <c r="F74" s="158">
        <v>44472.378999999994</v>
      </c>
    </row>
    <row r="75" spans="2:6" ht="50.1" customHeight="1">
      <c r="B75" s="171" t="s">
        <v>88</v>
      </c>
      <c r="C75" s="157">
        <v>18242</v>
      </c>
      <c r="D75" s="146">
        <v>3435.7139999999999</v>
      </c>
      <c r="E75" s="157">
        <v>670874</v>
      </c>
      <c r="F75" s="158">
        <v>47908.092999999993</v>
      </c>
    </row>
    <row r="76" spans="2:6" ht="50.1" customHeight="1">
      <c r="B76" s="171" t="s">
        <v>89</v>
      </c>
      <c r="C76" s="157">
        <v>17728</v>
      </c>
      <c r="D76" s="146">
        <v>3463.9209999999998</v>
      </c>
      <c r="E76" s="157">
        <v>688602</v>
      </c>
      <c r="F76" s="158">
        <v>51372.013999999996</v>
      </c>
    </row>
    <row r="77" spans="2:6" ht="50.1" customHeight="1">
      <c r="B77" s="171" t="s">
        <v>153</v>
      </c>
      <c r="C77" s="157">
        <v>17321</v>
      </c>
      <c r="D77" s="146">
        <v>3726.6979999999999</v>
      </c>
      <c r="E77" s="157">
        <v>705923</v>
      </c>
      <c r="F77" s="158">
        <v>55098.711999999992</v>
      </c>
    </row>
    <row r="78" spans="2:6" ht="50.1" customHeight="1">
      <c r="B78" s="171" t="s">
        <v>228</v>
      </c>
      <c r="C78" s="242">
        <v>16020</v>
      </c>
      <c r="D78" s="181">
        <v>4035.3870000000002</v>
      </c>
      <c r="E78" s="157">
        <v>721943</v>
      </c>
      <c r="F78" s="158">
        <v>59134.098999999995</v>
      </c>
    </row>
    <row r="79" spans="2:6" ht="50.1" customHeight="1">
      <c r="B79" s="190" t="s">
        <v>303</v>
      </c>
      <c r="C79" s="242">
        <v>13229</v>
      </c>
      <c r="D79" s="181">
        <v>3604.5230000000001</v>
      </c>
      <c r="E79" s="157">
        <v>735172</v>
      </c>
      <c r="F79" s="158">
        <v>62738.621999999996</v>
      </c>
    </row>
    <row r="80" spans="2:6" ht="50.1" customHeight="1">
      <c r="B80" s="190" t="s">
        <v>318</v>
      </c>
      <c r="C80" s="242">
        <v>11338</v>
      </c>
      <c r="D80" s="181">
        <v>3303.9119999999998</v>
      </c>
      <c r="E80" s="157">
        <v>746510</v>
      </c>
      <c r="F80" s="158">
        <v>66042.534</v>
      </c>
    </row>
    <row r="81" spans="2:6" ht="50.1" customHeight="1">
      <c r="B81" s="190" t="s">
        <v>329</v>
      </c>
      <c r="C81" s="136">
        <v>10071</v>
      </c>
      <c r="D81" s="136">
        <v>2971.1439999999998</v>
      </c>
      <c r="E81" s="157">
        <v>756581</v>
      </c>
      <c r="F81" s="158">
        <v>69013.678</v>
      </c>
    </row>
    <row r="82" spans="2:6" ht="50.1" customHeight="1">
      <c r="B82" s="171" t="s">
        <v>393</v>
      </c>
      <c r="C82" s="136">
        <v>9771</v>
      </c>
      <c r="D82" s="136">
        <v>3051.3339999999998</v>
      </c>
      <c r="E82" s="157">
        <v>766352</v>
      </c>
      <c r="F82" s="158">
        <v>72065.012000000002</v>
      </c>
    </row>
    <row r="83" spans="2:6" ht="50.1" customHeight="1">
      <c r="B83" s="366" t="s">
        <v>398</v>
      </c>
      <c r="C83" s="161">
        <v>8219</v>
      </c>
      <c r="D83" s="161">
        <v>2640.1280000000002</v>
      </c>
      <c r="E83" s="161">
        <v>774571</v>
      </c>
      <c r="F83" s="163">
        <v>74705.14</v>
      </c>
    </row>
    <row r="84" spans="2:6" ht="39.950000000000003" customHeight="1"/>
    <row r="85" spans="2:6" ht="39.950000000000003" customHeight="1">
      <c r="B85" s="442" t="s">
        <v>233</v>
      </c>
      <c r="C85" s="442"/>
      <c r="D85" s="442"/>
      <c r="E85" s="442"/>
      <c r="F85" s="442"/>
    </row>
    <row r="86" spans="2:6" ht="39.950000000000003" customHeight="1">
      <c r="B86" s="116"/>
      <c r="C86" s="21"/>
      <c r="D86" s="21"/>
      <c r="E86" s="21"/>
      <c r="F86" s="21"/>
    </row>
    <row r="87" spans="2:6" ht="39.950000000000003" customHeight="1">
      <c r="B87" s="117" t="s">
        <v>11</v>
      </c>
      <c r="C87" s="117"/>
      <c r="D87" s="117"/>
      <c r="E87" s="117"/>
      <c r="F87" s="119" t="s">
        <v>75</v>
      </c>
    </row>
    <row r="88" spans="2:6" ht="39.950000000000003" customHeight="1">
      <c r="B88" s="117"/>
      <c r="C88" s="117"/>
      <c r="D88" s="117"/>
      <c r="E88" s="117"/>
      <c r="F88" s="120"/>
    </row>
    <row r="89" spans="2:6" ht="39.950000000000003" customHeight="1">
      <c r="B89" s="463" t="s">
        <v>213</v>
      </c>
      <c r="C89" s="463"/>
      <c r="D89" s="463"/>
      <c r="E89" s="463"/>
      <c r="F89" s="463"/>
    </row>
    <row r="90" spans="2:6" ht="39.950000000000003" customHeight="1">
      <c r="F90" s="10" t="s">
        <v>190</v>
      </c>
    </row>
    <row r="91" spans="2:6" ht="39.950000000000003" customHeight="1">
      <c r="B91" s="460" t="s">
        <v>12</v>
      </c>
      <c r="C91" s="460" t="s">
        <v>58</v>
      </c>
      <c r="D91" s="460"/>
      <c r="E91" s="460" t="s">
        <v>179</v>
      </c>
      <c r="F91" s="460"/>
    </row>
    <row r="92" spans="2:6" ht="34.5" customHeight="1">
      <c r="B92" s="460"/>
      <c r="C92" s="418" t="s">
        <v>159</v>
      </c>
      <c r="D92" s="379" t="s">
        <v>60</v>
      </c>
      <c r="E92" s="418" t="s">
        <v>161</v>
      </c>
      <c r="F92" s="379" t="s">
        <v>60</v>
      </c>
    </row>
    <row r="93" spans="2:6" ht="50.1" customHeight="1">
      <c r="B93" s="171" t="s">
        <v>26</v>
      </c>
      <c r="C93" s="157">
        <v>1191</v>
      </c>
      <c r="D93" s="146">
        <v>204.30600000000001</v>
      </c>
      <c r="E93" s="157">
        <v>110926</v>
      </c>
      <c r="F93" s="158">
        <v>9212.7520000000004</v>
      </c>
    </row>
    <row r="94" spans="2:6" ht="50.1" customHeight="1">
      <c r="B94" s="171" t="s">
        <v>74</v>
      </c>
      <c r="C94" s="157">
        <v>628</v>
      </c>
      <c r="D94" s="146">
        <v>115.44499999999999</v>
      </c>
      <c r="E94" s="157">
        <v>111554</v>
      </c>
      <c r="F94" s="158">
        <v>9328.1970000000001</v>
      </c>
    </row>
    <row r="95" spans="2:6" ht="50.1" customHeight="1">
      <c r="B95" s="171" t="s">
        <v>86</v>
      </c>
      <c r="C95" s="157">
        <v>541</v>
      </c>
      <c r="D95" s="146">
        <v>106.82899999999999</v>
      </c>
      <c r="E95" s="157">
        <v>112095</v>
      </c>
      <c r="F95" s="158">
        <v>9435.0259999999998</v>
      </c>
    </row>
    <row r="96" spans="2:6" ht="50.1" customHeight="1">
      <c r="B96" s="171" t="s">
        <v>88</v>
      </c>
      <c r="C96" s="157">
        <v>618</v>
      </c>
      <c r="D96" s="146">
        <v>130.87700000000001</v>
      </c>
      <c r="E96" s="157">
        <v>112713</v>
      </c>
      <c r="F96" s="158">
        <v>9565.9030000000002</v>
      </c>
    </row>
    <row r="97" spans="2:6" ht="50.1" customHeight="1">
      <c r="B97" s="171" t="s">
        <v>89</v>
      </c>
      <c r="C97" s="157">
        <v>700</v>
      </c>
      <c r="D97" s="146">
        <v>177.29400000000001</v>
      </c>
      <c r="E97" s="157">
        <v>113413</v>
      </c>
      <c r="F97" s="158">
        <v>9743.1970000000001</v>
      </c>
    </row>
    <row r="98" spans="2:6" ht="50.1" customHeight="1">
      <c r="B98" s="171" t="s">
        <v>153</v>
      </c>
      <c r="C98" s="157">
        <v>755</v>
      </c>
      <c r="D98" s="146">
        <v>216.86</v>
      </c>
      <c r="E98" s="157">
        <v>114168</v>
      </c>
      <c r="F98" s="158">
        <v>9960.0570000000007</v>
      </c>
    </row>
    <row r="99" spans="2:6" ht="50.1" customHeight="1">
      <c r="B99" s="171" t="s">
        <v>228</v>
      </c>
      <c r="C99" s="242">
        <v>782</v>
      </c>
      <c r="D99" s="181">
        <v>262.09199999999998</v>
      </c>
      <c r="E99" s="157">
        <v>114950</v>
      </c>
      <c r="F99" s="158">
        <v>10222.149000000001</v>
      </c>
    </row>
    <row r="100" spans="2:6" ht="50.1" customHeight="1">
      <c r="B100" s="190" t="s">
        <v>303</v>
      </c>
      <c r="C100" s="242">
        <v>691</v>
      </c>
      <c r="D100" s="181">
        <v>254.84100000000001</v>
      </c>
      <c r="E100" s="157">
        <v>115641</v>
      </c>
      <c r="F100" s="158">
        <v>10476.990000000002</v>
      </c>
    </row>
    <row r="101" spans="2:6" ht="50.1" customHeight="1">
      <c r="B101" s="190" t="s">
        <v>318</v>
      </c>
      <c r="C101" s="242">
        <v>783</v>
      </c>
      <c r="D101" s="181">
        <v>302.46899999999999</v>
      </c>
      <c r="E101" s="157">
        <v>116424</v>
      </c>
      <c r="F101" s="158">
        <v>10779.459000000001</v>
      </c>
    </row>
    <row r="102" spans="2:6" ht="50.1" customHeight="1">
      <c r="B102" s="190" t="s">
        <v>329</v>
      </c>
      <c r="C102" s="136">
        <v>645</v>
      </c>
      <c r="D102" s="136">
        <v>257.89100000000002</v>
      </c>
      <c r="E102" s="157">
        <v>117069</v>
      </c>
      <c r="F102" s="158">
        <v>11037.35</v>
      </c>
    </row>
    <row r="103" spans="2:6" ht="50.1" customHeight="1">
      <c r="B103" s="171" t="s">
        <v>393</v>
      </c>
      <c r="C103" s="136">
        <v>589</v>
      </c>
      <c r="D103" s="136">
        <v>229.61799999999999</v>
      </c>
      <c r="E103" s="157">
        <v>117658</v>
      </c>
      <c r="F103" s="158">
        <v>11266.968000000001</v>
      </c>
    </row>
    <row r="104" spans="2:6" ht="50.1" customHeight="1">
      <c r="B104" s="366" t="s">
        <v>398</v>
      </c>
      <c r="C104" s="161">
        <v>518</v>
      </c>
      <c r="D104" s="161">
        <v>231.995</v>
      </c>
      <c r="E104" s="161">
        <v>118176</v>
      </c>
      <c r="F104" s="162">
        <v>11498.963</v>
      </c>
    </row>
    <row r="105" spans="2:6" ht="39.950000000000003" customHeight="1"/>
    <row r="106" spans="2:6" ht="39.950000000000003" customHeight="1">
      <c r="B106" s="442" t="s">
        <v>234</v>
      </c>
      <c r="C106" s="442"/>
      <c r="D106" s="442"/>
      <c r="E106" s="442"/>
      <c r="F106" s="442"/>
    </row>
    <row r="107" spans="2:6" ht="39.950000000000003" customHeight="1">
      <c r="B107" s="116"/>
      <c r="C107" s="21"/>
      <c r="D107" s="21"/>
      <c r="E107" s="21"/>
      <c r="F107" s="21"/>
    </row>
    <row r="108" spans="2:6" ht="39.950000000000003" customHeight="1">
      <c r="B108" s="117" t="s">
        <v>11</v>
      </c>
      <c r="C108" s="117"/>
      <c r="D108" s="117"/>
      <c r="E108" s="117"/>
      <c r="F108" s="119" t="s">
        <v>69</v>
      </c>
    </row>
    <row r="109" spans="2:6" ht="39.950000000000003" customHeight="1">
      <c r="B109" s="117"/>
      <c r="C109" s="117"/>
      <c r="D109" s="117"/>
      <c r="E109" s="117"/>
      <c r="F109" s="120"/>
    </row>
    <row r="110" spans="2:6" ht="39.950000000000003" customHeight="1">
      <c r="B110" s="461" t="s">
        <v>213</v>
      </c>
      <c r="C110" s="461"/>
      <c r="D110" s="461"/>
      <c r="E110" s="461"/>
      <c r="F110" s="461"/>
    </row>
    <row r="111" spans="2:6" ht="39.950000000000003" customHeight="1">
      <c r="F111" s="10" t="s">
        <v>190</v>
      </c>
    </row>
    <row r="112" spans="2:6" ht="39.950000000000003" customHeight="1">
      <c r="B112" s="460" t="s">
        <v>12</v>
      </c>
      <c r="C112" s="460" t="s">
        <v>58</v>
      </c>
      <c r="D112" s="460"/>
      <c r="E112" s="460" t="s">
        <v>179</v>
      </c>
      <c r="F112" s="460"/>
    </row>
    <row r="113" spans="2:6" ht="37.5" customHeight="1">
      <c r="B113" s="460"/>
      <c r="C113" s="418" t="s">
        <v>159</v>
      </c>
      <c r="D113" s="379" t="s">
        <v>60</v>
      </c>
      <c r="E113" s="418" t="s">
        <v>161</v>
      </c>
      <c r="F113" s="379" t="s">
        <v>60</v>
      </c>
    </row>
    <row r="114" spans="2:6" ht="50.1" customHeight="1">
      <c r="B114" s="171" t="s">
        <v>26</v>
      </c>
      <c r="C114" s="157">
        <v>1745</v>
      </c>
      <c r="D114" s="146">
        <v>307.61500000000001</v>
      </c>
      <c r="E114" s="157">
        <v>51501</v>
      </c>
      <c r="F114" s="158">
        <v>2452.4369999999999</v>
      </c>
    </row>
    <row r="115" spans="2:6" ht="50.1" customHeight="1">
      <c r="B115" s="171" t="s">
        <v>74</v>
      </c>
      <c r="C115" s="157">
        <v>1263</v>
      </c>
      <c r="D115" s="146">
        <v>238.32499999999999</v>
      </c>
      <c r="E115" s="157">
        <v>52764</v>
      </c>
      <c r="F115" s="158">
        <v>2690.7619999999997</v>
      </c>
    </row>
    <row r="116" spans="2:6" ht="50.1" customHeight="1">
      <c r="B116" s="171" t="s">
        <v>86</v>
      </c>
      <c r="C116" s="157">
        <v>721</v>
      </c>
      <c r="D116" s="146">
        <v>179.36699999999999</v>
      </c>
      <c r="E116" s="157">
        <v>53485</v>
      </c>
      <c r="F116" s="158">
        <v>2870.1289999999999</v>
      </c>
    </row>
    <row r="117" spans="2:6" ht="50.1" customHeight="1">
      <c r="B117" s="171" t="s">
        <v>88</v>
      </c>
      <c r="C117" s="157">
        <v>989</v>
      </c>
      <c r="D117" s="146">
        <v>164.49100000000001</v>
      </c>
      <c r="E117" s="157">
        <v>54474</v>
      </c>
      <c r="F117" s="158">
        <v>3034.62</v>
      </c>
    </row>
    <row r="118" spans="2:6" ht="50.1" customHeight="1">
      <c r="B118" s="171" t="s">
        <v>89</v>
      </c>
      <c r="C118" s="157">
        <v>1494</v>
      </c>
      <c r="D118" s="146">
        <v>243.69300000000001</v>
      </c>
      <c r="E118" s="157">
        <v>55968</v>
      </c>
      <c r="F118" s="158">
        <v>3278.3130000000001</v>
      </c>
    </row>
    <row r="119" spans="2:6" ht="50.1" customHeight="1">
      <c r="B119" s="171" t="s">
        <v>153</v>
      </c>
      <c r="C119" s="136">
        <v>1568</v>
      </c>
      <c r="D119" s="136">
        <v>299.44299999999998</v>
      </c>
      <c r="E119" s="157">
        <v>57536</v>
      </c>
      <c r="F119" s="158">
        <v>3577.7560000000003</v>
      </c>
    </row>
    <row r="120" spans="2:6" ht="50.1" customHeight="1">
      <c r="B120" s="171" t="s">
        <v>228</v>
      </c>
      <c r="C120" s="242">
        <v>1770</v>
      </c>
      <c r="D120" s="181">
        <v>412.89800000000002</v>
      </c>
      <c r="E120" s="157">
        <v>59306</v>
      </c>
      <c r="F120" s="158">
        <v>3990.6540000000005</v>
      </c>
    </row>
    <row r="121" spans="2:6" ht="50.1" customHeight="1">
      <c r="B121" s="190" t="s">
        <v>303</v>
      </c>
      <c r="C121" s="242">
        <v>1318</v>
      </c>
      <c r="D121" s="181">
        <v>303.005</v>
      </c>
      <c r="E121" s="157">
        <v>60624</v>
      </c>
      <c r="F121" s="158">
        <v>4293.6590000000006</v>
      </c>
    </row>
    <row r="122" spans="2:6" ht="50.1" customHeight="1">
      <c r="B122" s="190" t="s">
        <v>318</v>
      </c>
      <c r="C122" s="242">
        <v>1451</v>
      </c>
      <c r="D122" s="181">
        <v>308.39100000000002</v>
      </c>
      <c r="E122" s="157">
        <v>62075</v>
      </c>
      <c r="F122" s="158">
        <v>4602.05</v>
      </c>
    </row>
    <row r="123" spans="2:6" ht="50.1" customHeight="1">
      <c r="B123" s="190" t="s">
        <v>329</v>
      </c>
      <c r="C123" s="136">
        <v>1573</v>
      </c>
      <c r="D123" s="146">
        <v>371.37</v>
      </c>
      <c r="E123" s="157">
        <v>63648</v>
      </c>
      <c r="F123" s="158">
        <v>4973.42</v>
      </c>
    </row>
    <row r="124" spans="2:6" ht="50.1" customHeight="1">
      <c r="B124" s="171" t="s">
        <v>393</v>
      </c>
      <c r="C124" s="136">
        <v>1347</v>
      </c>
      <c r="D124" s="146">
        <v>362.024</v>
      </c>
      <c r="E124" s="157">
        <v>64995</v>
      </c>
      <c r="F124" s="158">
        <v>5335.4440000000004</v>
      </c>
    </row>
    <row r="125" spans="2:6" ht="50.1" customHeight="1">
      <c r="B125" s="366" t="s">
        <v>398</v>
      </c>
      <c r="C125" s="161">
        <v>1478</v>
      </c>
      <c r="D125" s="161">
        <v>482.58800000000002</v>
      </c>
      <c r="E125" s="161">
        <v>66473</v>
      </c>
      <c r="F125" s="162">
        <v>5818.0320000000002</v>
      </c>
    </row>
    <row r="126" spans="2:6" ht="39.950000000000003" customHeight="1"/>
    <row r="127" spans="2:6" ht="39.950000000000003" customHeight="1">
      <c r="B127" s="442" t="s">
        <v>235</v>
      </c>
      <c r="C127" s="442"/>
      <c r="D127" s="442"/>
      <c r="E127" s="442"/>
      <c r="F127" s="442"/>
    </row>
    <row r="128" spans="2:6" ht="39.950000000000003" customHeight="1">
      <c r="B128" s="116"/>
      <c r="C128" s="116"/>
      <c r="D128" s="116"/>
      <c r="E128" s="116"/>
      <c r="F128" s="116"/>
    </row>
    <row r="129" spans="2:6" ht="39.950000000000003" customHeight="1">
      <c r="B129" s="117" t="s">
        <v>11</v>
      </c>
      <c r="C129" s="117"/>
      <c r="D129" s="117"/>
      <c r="E129" s="117"/>
      <c r="F129" s="119" t="s">
        <v>31</v>
      </c>
    </row>
    <row r="130" spans="2:6" ht="39.950000000000003" customHeight="1">
      <c r="B130" s="117"/>
      <c r="C130" s="117"/>
      <c r="D130" s="117"/>
      <c r="E130" s="117"/>
      <c r="F130" s="120"/>
    </row>
    <row r="131" spans="2:6" ht="39.950000000000003" customHeight="1">
      <c r="B131" s="461" t="s">
        <v>213</v>
      </c>
      <c r="C131" s="461"/>
      <c r="D131" s="461"/>
      <c r="E131" s="461"/>
      <c r="F131" s="461"/>
    </row>
    <row r="132" spans="2:6" ht="39.950000000000003" customHeight="1">
      <c r="F132" s="10" t="s">
        <v>190</v>
      </c>
    </row>
    <row r="133" spans="2:6" ht="39.950000000000003" customHeight="1">
      <c r="B133" s="460" t="s">
        <v>12</v>
      </c>
      <c r="C133" s="460" t="s">
        <v>58</v>
      </c>
      <c r="D133" s="460"/>
      <c r="E133" s="460" t="s">
        <v>179</v>
      </c>
      <c r="F133" s="460"/>
    </row>
    <row r="134" spans="2:6" ht="38.25" customHeight="1">
      <c r="B134" s="460"/>
      <c r="C134" s="418" t="s">
        <v>159</v>
      </c>
      <c r="D134" s="379" t="s">
        <v>60</v>
      </c>
      <c r="E134" s="418" t="s">
        <v>161</v>
      </c>
      <c r="F134" s="379" t="s">
        <v>60</v>
      </c>
    </row>
    <row r="135" spans="2:6" ht="50.1" customHeight="1">
      <c r="B135" s="171" t="s">
        <v>26</v>
      </c>
      <c r="C135" s="157">
        <v>7577</v>
      </c>
      <c r="D135" s="146">
        <v>262.59300000000002</v>
      </c>
      <c r="E135" s="157">
        <v>110364</v>
      </c>
      <c r="F135" s="158">
        <v>2554.9609999999998</v>
      </c>
    </row>
    <row r="136" spans="2:6" ht="50.1" customHeight="1">
      <c r="B136" s="171" t="s">
        <v>74</v>
      </c>
      <c r="C136" s="157">
        <v>8325</v>
      </c>
      <c r="D136" s="146">
        <v>242.40700000000001</v>
      </c>
      <c r="E136" s="157">
        <v>118689</v>
      </c>
      <c r="F136" s="158">
        <v>2797.3679999999999</v>
      </c>
    </row>
    <row r="137" spans="2:6" ht="50.1" customHeight="1">
      <c r="B137" s="171" t="s">
        <v>86</v>
      </c>
      <c r="C137" s="157">
        <v>5959</v>
      </c>
      <c r="D137" s="146">
        <v>229.27799999999999</v>
      </c>
      <c r="E137" s="157">
        <v>124648</v>
      </c>
      <c r="F137" s="158">
        <v>3026.6459999999997</v>
      </c>
    </row>
    <row r="138" spans="2:6" ht="50.1" customHeight="1">
      <c r="B138" s="171" t="s">
        <v>88</v>
      </c>
      <c r="C138" s="157">
        <v>5653</v>
      </c>
      <c r="D138" s="146">
        <v>251.70599999999999</v>
      </c>
      <c r="E138" s="157">
        <v>130301</v>
      </c>
      <c r="F138" s="158">
        <v>3278.3519999999999</v>
      </c>
    </row>
    <row r="139" spans="2:6" ht="50.1" customHeight="1">
      <c r="B139" s="171" t="s">
        <v>89</v>
      </c>
      <c r="C139" s="157">
        <v>4296</v>
      </c>
      <c r="D139" s="146">
        <v>294.012</v>
      </c>
      <c r="E139" s="157">
        <v>134597</v>
      </c>
      <c r="F139" s="158">
        <v>3572.364</v>
      </c>
    </row>
    <row r="140" spans="2:6" ht="50.1" customHeight="1">
      <c r="B140" s="171" t="s">
        <v>153</v>
      </c>
      <c r="C140" s="157">
        <v>4481</v>
      </c>
      <c r="D140" s="146">
        <v>276.86</v>
      </c>
      <c r="E140" s="157">
        <v>139078</v>
      </c>
      <c r="F140" s="158">
        <v>3849.2240000000002</v>
      </c>
    </row>
    <row r="141" spans="2:6" ht="50.1" customHeight="1">
      <c r="B141" s="171" t="s">
        <v>228</v>
      </c>
      <c r="C141" s="242">
        <v>4665</v>
      </c>
      <c r="D141" s="181">
        <v>345.64699999999999</v>
      </c>
      <c r="E141" s="157">
        <v>143743</v>
      </c>
      <c r="F141" s="158">
        <v>4194.8710000000001</v>
      </c>
    </row>
    <row r="142" spans="2:6" ht="50.1" customHeight="1">
      <c r="B142" s="190" t="s">
        <v>303</v>
      </c>
      <c r="C142" s="242">
        <v>3501</v>
      </c>
      <c r="D142" s="181">
        <v>301.113</v>
      </c>
      <c r="E142" s="157">
        <v>147244</v>
      </c>
      <c r="F142" s="158">
        <v>4495.9840000000004</v>
      </c>
    </row>
    <row r="143" spans="2:6" ht="50.1" customHeight="1">
      <c r="B143" s="171" t="s">
        <v>318</v>
      </c>
      <c r="C143" s="242">
        <v>2834</v>
      </c>
      <c r="D143" s="181">
        <v>308.23200000000003</v>
      </c>
      <c r="E143" s="157">
        <v>150078</v>
      </c>
      <c r="F143" s="158">
        <v>4804.2160000000003</v>
      </c>
    </row>
    <row r="144" spans="2:6" ht="50.1" customHeight="1">
      <c r="B144" s="171" t="s">
        <v>329</v>
      </c>
      <c r="C144" s="136">
        <v>2637</v>
      </c>
      <c r="D144" s="136">
        <v>372.62200000000001</v>
      </c>
      <c r="E144" s="157">
        <v>152715</v>
      </c>
      <c r="F144" s="158">
        <v>5176.8380000000006</v>
      </c>
    </row>
    <row r="145" spans="2:6" ht="50.1" customHeight="1">
      <c r="B145" s="171" t="s">
        <v>393</v>
      </c>
      <c r="C145" s="136">
        <v>2832</v>
      </c>
      <c r="D145" s="136">
        <v>553.32799999999997</v>
      </c>
      <c r="E145" s="157">
        <v>155547</v>
      </c>
      <c r="F145" s="158">
        <v>5730.1660000000002</v>
      </c>
    </row>
    <row r="146" spans="2:6" ht="50.1" customHeight="1">
      <c r="B146" s="366" t="s">
        <v>398</v>
      </c>
      <c r="C146" s="161">
        <v>1375</v>
      </c>
      <c r="D146" s="161">
        <v>276.32100000000003</v>
      </c>
      <c r="E146" s="161">
        <v>156922</v>
      </c>
      <c r="F146" s="162">
        <v>6006.4870000000001</v>
      </c>
    </row>
    <row r="147" spans="2:6" ht="39.950000000000003" customHeight="1"/>
    <row r="148" spans="2:6" ht="39.950000000000003" customHeight="1"/>
  </sheetData>
  <mergeCells count="36">
    <mergeCell ref="B47:F47"/>
    <mergeCell ref="B1:F1"/>
    <mergeCell ref="B5:F5"/>
    <mergeCell ref="C7:D7"/>
    <mergeCell ref="E7:F7"/>
    <mergeCell ref="B7:B8"/>
    <mergeCell ref="B22:F22"/>
    <mergeCell ref="B26:F26"/>
    <mergeCell ref="C28:D28"/>
    <mergeCell ref="E28:F28"/>
    <mergeCell ref="B28:B29"/>
    <mergeCell ref="B43:F43"/>
    <mergeCell ref="B106:F106"/>
    <mergeCell ref="C49:D49"/>
    <mergeCell ref="E49:F49"/>
    <mergeCell ref="B49:B50"/>
    <mergeCell ref="B64:F64"/>
    <mergeCell ref="B68:F68"/>
    <mergeCell ref="C70:D70"/>
    <mergeCell ref="E70:F70"/>
    <mergeCell ref="E66:F66"/>
    <mergeCell ref="B70:B71"/>
    <mergeCell ref="B85:F85"/>
    <mergeCell ref="B89:F89"/>
    <mergeCell ref="C91:D91"/>
    <mergeCell ref="E91:F91"/>
    <mergeCell ref="B91:B92"/>
    <mergeCell ref="C133:D133"/>
    <mergeCell ref="E133:F133"/>
    <mergeCell ref="B133:B134"/>
    <mergeCell ref="B110:F110"/>
    <mergeCell ref="C112:D112"/>
    <mergeCell ref="E112:F112"/>
    <mergeCell ref="B112:B113"/>
    <mergeCell ref="B127:F127"/>
    <mergeCell ref="B131:F131"/>
  </mergeCells>
  <phoneticPr fontId="2" type="noConversion"/>
  <printOptions horizontalCentered="1"/>
  <pageMargins left="0.75" right="0.5" top="0.5" bottom="0.5" header="0.5" footer="0.5"/>
  <pageSetup scale="72" orientation="portrait" r:id="rId1"/>
  <headerFooter alignWithMargins="0"/>
  <rowBreaks count="6" manualBreakCount="6">
    <brk id="21" max="6" man="1"/>
    <brk id="42" max="6" man="1"/>
    <brk id="63" max="6" man="1"/>
    <brk id="84" max="6" man="1"/>
    <brk id="126" max="6" man="1"/>
    <brk id="14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C1:J184"/>
  <sheetViews>
    <sheetView view="pageBreakPreview" zoomScaleSheetLayoutView="75" workbookViewId="0"/>
  </sheetViews>
  <sheetFormatPr defaultRowHeight="12.75"/>
  <cols>
    <col min="3" max="3" width="21" customWidth="1"/>
    <col min="4" max="4" width="15" customWidth="1"/>
    <col min="5" max="5" width="18.42578125" customWidth="1"/>
    <col min="6" max="6" width="19" customWidth="1"/>
    <col min="7" max="8" width="17.42578125" customWidth="1"/>
    <col min="9" max="9" width="19" customWidth="1"/>
    <col min="10" max="10" width="14.28515625" customWidth="1"/>
  </cols>
  <sheetData>
    <row r="1" spans="3:10" ht="32.1" customHeight="1">
      <c r="C1" s="442" t="s">
        <v>236</v>
      </c>
      <c r="D1" s="442"/>
      <c r="E1" s="442"/>
      <c r="F1" s="442"/>
      <c r="G1" s="442"/>
      <c r="H1" s="442"/>
      <c r="I1" s="29"/>
      <c r="J1" s="29"/>
    </row>
    <row r="2" spans="3:10" ht="32.1" customHeight="1">
      <c r="C2" s="116"/>
      <c r="D2" s="21"/>
      <c r="E2" s="21"/>
      <c r="F2" s="21"/>
      <c r="G2" s="21"/>
      <c r="H2" s="21"/>
      <c r="I2" s="29"/>
      <c r="J2" s="29"/>
    </row>
    <row r="3" spans="3:10" ht="32.1" customHeight="1">
      <c r="C3" s="118" t="s">
        <v>78</v>
      </c>
      <c r="D3" s="117"/>
      <c r="E3" s="117"/>
      <c r="F3" s="117"/>
      <c r="G3" s="117"/>
      <c r="H3" s="119" t="s">
        <v>29</v>
      </c>
      <c r="I3" s="29"/>
      <c r="J3" s="29"/>
    </row>
    <row r="4" spans="3:10" ht="32.1" customHeight="1">
      <c r="C4" s="117"/>
      <c r="D4" s="117"/>
      <c r="E4" s="117"/>
      <c r="F4" s="117"/>
      <c r="G4" s="117"/>
      <c r="H4" s="120"/>
    </row>
    <row r="5" spans="3:10" ht="32.1" customHeight="1">
      <c r="C5" s="452" t="s">
        <v>37</v>
      </c>
      <c r="D5" s="452"/>
      <c r="E5" s="452"/>
      <c r="F5" s="452"/>
      <c r="G5" s="452"/>
      <c r="H5" s="452"/>
    </row>
    <row r="6" spans="3:10" ht="32.1" customHeight="1">
      <c r="H6" s="10" t="s">
        <v>190</v>
      </c>
    </row>
    <row r="7" spans="3:10" ht="39.950000000000003" customHeight="1">
      <c r="C7" s="466" t="s">
        <v>12</v>
      </c>
      <c r="D7" s="457" t="s">
        <v>295</v>
      </c>
      <c r="E7" s="457" t="s">
        <v>296</v>
      </c>
      <c r="F7" s="457" t="s">
        <v>297</v>
      </c>
      <c r="G7" s="457" t="s">
        <v>326</v>
      </c>
      <c r="H7" s="464" t="s">
        <v>0</v>
      </c>
      <c r="I7" s="33"/>
      <c r="J7" s="33"/>
    </row>
    <row r="8" spans="3:10" ht="39.950000000000003" customHeight="1">
      <c r="C8" s="467"/>
      <c r="D8" s="458"/>
      <c r="E8" s="458"/>
      <c r="F8" s="458"/>
      <c r="G8" s="458"/>
      <c r="H8" s="465"/>
      <c r="I8" s="33"/>
      <c r="J8" s="33"/>
    </row>
    <row r="9" spans="3:10" ht="50.1" customHeight="1">
      <c r="C9" s="171" t="s">
        <v>26</v>
      </c>
      <c r="D9" s="146">
        <v>543.95299999999997</v>
      </c>
      <c r="E9" s="146">
        <v>3234.2630000000004</v>
      </c>
      <c r="F9" s="146">
        <v>11591.230999999998</v>
      </c>
      <c r="G9" s="146">
        <v>62310.984000000004</v>
      </c>
      <c r="H9" s="158">
        <v>77680.430999999997</v>
      </c>
      <c r="I9" s="24"/>
    </row>
    <row r="10" spans="3:10" ht="50.1" customHeight="1">
      <c r="C10" s="171" t="s">
        <v>74</v>
      </c>
      <c r="D10" s="146">
        <v>466.65199999999999</v>
      </c>
      <c r="E10" s="146">
        <v>2724.0059999999999</v>
      </c>
      <c r="F10" s="146">
        <v>10854.072999999999</v>
      </c>
      <c r="G10" s="146">
        <v>55516.644</v>
      </c>
      <c r="H10" s="158">
        <v>69561.375</v>
      </c>
      <c r="I10" s="24"/>
    </row>
    <row r="11" spans="3:10" ht="50.1" customHeight="1">
      <c r="C11" s="171" t="s">
        <v>86</v>
      </c>
      <c r="D11" s="146">
        <v>390.81799999999993</v>
      </c>
      <c r="E11" s="146">
        <v>2409.6319999999996</v>
      </c>
      <c r="F11" s="146">
        <v>10065.064</v>
      </c>
      <c r="G11" s="146">
        <v>52586.273999999998</v>
      </c>
      <c r="H11" s="158">
        <v>65451.788</v>
      </c>
      <c r="I11" s="24"/>
    </row>
    <row r="12" spans="3:10" ht="50.1" customHeight="1">
      <c r="C12" s="171" t="s">
        <v>88</v>
      </c>
      <c r="D12" s="146">
        <v>302.363</v>
      </c>
      <c r="E12" s="146">
        <v>2021.5830000000001</v>
      </c>
      <c r="F12" s="146">
        <v>9181.351999999999</v>
      </c>
      <c r="G12" s="146">
        <v>52627.460999999996</v>
      </c>
      <c r="H12" s="158">
        <v>64132.758999999991</v>
      </c>
      <c r="I12" s="24"/>
    </row>
    <row r="13" spans="3:10" ht="50.1" customHeight="1">
      <c r="C13" s="171" t="s">
        <v>89</v>
      </c>
      <c r="D13" s="146">
        <v>238.64300000000003</v>
      </c>
      <c r="E13" s="146">
        <v>1864.3709999999996</v>
      </c>
      <c r="F13" s="146">
        <v>9117.5929999999989</v>
      </c>
      <c r="G13" s="146">
        <v>59886.102000000014</v>
      </c>
      <c r="H13" s="158">
        <v>71106.709000000017</v>
      </c>
      <c r="I13" s="24"/>
    </row>
    <row r="14" spans="3:10" ht="50.1" customHeight="1">
      <c r="C14" s="171" t="s">
        <v>153</v>
      </c>
      <c r="D14" s="146">
        <v>190.36700000000002</v>
      </c>
      <c r="E14" s="146">
        <v>1584.2180000000001</v>
      </c>
      <c r="F14" s="146">
        <v>7668.1419999999998</v>
      </c>
      <c r="G14" s="146">
        <v>72491.018000000011</v>
      </c>
      <c r="H14" s="158">
        <v>81933.74500000001</v>
      </c>
      <c r="I14" s="24"/>
    </row>
    <row r="15" spans="3:10" ht="50.1" customHeight="1">
      <c r="C15" s="171" t="s">
        <v>228</v>
      </c>
      <c r="D15" s="146">
        <v>150.90099999999998</v>
      </c>
      <c r="E15" s="146">
        <v>1261.18</v>
      </c>
      <c r="F15" s="146">
        <v>5780.4269999999997</v>
      </c>
      <c r="G15" s="146">
        <v>88227.457999999999</v>
      </c>
      <c r="H15" s="158">
        <v>95419.966</v>
      </c>
      <c r="I15" s="24"/>
    </row>
    <row r="16" spans="3:10" ht="50.1" customHeight="1">
      <c r="C16" s="171" t="s">
        <v>303</v>
      </c>
      <c r="D16" s="146">
        <v>102.8</v>
      </c>
      <c r="E16" s="146">
        <v>810.75400000000002</v>
      </c>
      <c r="F16" s="146">
        <v>4369.6909999999998</v>
      </c>
      <c r="G16" s="146">
        <v>87564.153000000006</v>
      </c>
      <c r="H16" s="158">
        <v>92847.398000000001</v>
      </c>
      <c r="I16" s="24"/>
    </row>
    <row r="17" spans="3:9" ht="50.1" customHeight="1">
      <c r="C17" s="171" t="s">
        <v>318</v>
      </c>
      <c r="D17" s="146">
        <v>85.570999999999998</v>
      </c>
      <c r="E17" s="146">
        <v>662.37299999999993</v>
      </c>
      <c r="F17" s="146">
        <v>3681.7749999999996</v>
      </c>
      <c r="G17" s="146">
        <v>92699.003000000012</v>
      </c>
      <c r="H17" s="158">
        <v>97128.722000000009</v>
      </c>
      <c r="I17" s="24"/>
    </row>
    <row r="18" spans="3:9" ht="50.1" customHeight="1">
      <c r="C18" s="171" t="s">
        <v>329</v>
      </c>
      <c r="D18" s="146">
        <v>65.751999999999995</v>
      </c>
      <c r="E18" s="146">
        <v>405.346</v>
      </c>
      <c r="F18" s="146">
        <v>2576.5699999999997</v>
      </c>
      <c r="G18" s="146">
        <v>73214.564000000013</v>
      </c>
      <c r="H18" s="158">
        <v>76262.232000000004</v>
      </c>
      <c r="I18" s="24"/>
    </row>
    <row r="19" spans="3:9" ht="50.1" customHeight="1">
      <c r="C19" s="171" t="s">
        <v>393</v>
      </c>
      <c r="D19" s="146">
        <v>90.447000000000003</v>
      </c>
      <c r="E19" s="146">
        <v>516.077</v>
      </c>
      <c r="F19" s="146">
        <v>2995.63</v>
      </c>
      <c r="G19" s="146">
        <v>79046.981</v>
      </c>
      <c r="H19" s="158">
        <v>82649.134999999995</v>
      </c>
      <c r="I19" s="24"/>
    </row>
    <row r="20" spans="3:9" ht="50.1" customHeight="1">
      <c r="C20" s="366" t="s">
        <v>398</v>
      </c>
      <c r="D20" s="165">
        <v>26.151</v>
      </c>
      <c r="E20" s="165">
        <v>191.65700000000001</v>
      </c>
      <c r="F20" s="165">
        <v>1691.2639999999999</v>
      </c>
      <c r="G20" s="165">
        <v>60160.574999999997</v>
      </c>
      <c r="H20" s="163">
        <v>62069.646999999997</v>
      </c>
      <c r="I20" s="24"/>
    </row>
    <row r="21" spans="3:9" ht="30" customHeight="1">
      <c r="C21" s="230"/>
      <c r="D21" s="146"/>
      <c r="E21" s="146"/>
      <c r="F21" s="146"/>
      <c r="G21" s="146"/>
      <c r="H21" s="146"/>
    </row>
    <row r="22" spans="3:9" ht="30" customHeight="1">
      <c r="C22" s="230"/>
      <c r="D22" s="146"/>
      <c r="E22" s="146"/>
      <c r="F22" s="146"/>
      <c r="G22" s="146"/>
      <c r="H22" s="146"/>
    </row>
    <row r="23" spans="3:9" ht="30" customHeight="1">
      <c r="C23" s="230"/>
      <c r="D23" s="146"/>
      <c r="E23" s="146"/>
      <c r="F23" s="146"/>
      <c r="G23" s="146"/>
      <c r="H23" s="146"/>
    </row>
    <row r="24" spans="3:9" ht="30" customHeight="1">
      <c r="C24" s="230"/>
      <c r="D24" s="146"/>
      <c r="E24" s="146"/>
      <c r="F24" s="146"/>
      <c r="G24" s="146"/>
      <c r="H24" s="146"/>
    </row>
    <row r="25" spans="3:9" ht="30" customHeight="1">
      <c r="C25" s="230"/>
      <c r="D25" s="146"/>
      <c r="E25" s="146"/>
      <c r="F25" s="146"/>
      <c r="G25" s="146"/>
      <c r="H25" s="146"/>
    </row>
    <row r="26" spans="3:9" ht="30" customHeight="1">
      <c r="C26" s="230"/>
      <c r="D26" s="146"/>
      <c r="E26" s="146"/>
      <c r="F26" s="146"/>
      <c r="G26" s="200"/>
      <c r="H26" s="146"/>
    </row>
    <row r="27" spans="3:9" ht="30" customHeight="1">
      <c r="G27" s="47" t="s">
        <v>11</v>
      </c>
      <c r="I27" s="44"/>
    </row>
    <row r="28" spans="3:9" ht="32.1" customHeight="1">
      <c r="C28" s="442" t="s">
        <v>237</v>
      </c>
      <c r="D28" s="442"/>
      <c r="E28" s="442"/>
      <c r="F28" s="442"/>
      <c r="G28" s="442"/>
      <c r="H28" s="442"/>
      <c r="I28" s="29"/>
    </row>
    <row r="29" spans="3:9" ht="32.1" customHeight="1">
      <c r="C29" s="28"/>
      <c r="D29" s="31"/>
      <c r="E29" s="31"/>
      <c r="F29" s="31"/>
      <c r="G29" s="31"/>
      <c r="H29" s="31"/>
      <c r="I29" s="29"/>
    </row>
    <row r="30" spans="3:9" ht="32.1" customHeight="1">
      <c r="C30" s="29" t="s">
        <v>11</v>
      </c>
      <c r="D30" s="29" t="s">
        <v>11</v>
      </c>
      <c r="E30" s="29"/>
      <c r="F30" s="29"/>
      <c r="G30" s="29"/>
      <c r="H30" s="155" t="s">
        <v>30</v>
      </c>
      <c r="I30" s="29"/>
    </row>
    <row r="31" spans="3:9" ht="32.1" customHeight="1">
      <c r="C31" s="29"/>
      <c r="D31" s="29"/>
      <c r="E31" s="29"/>
      <c r="F31" s="29"/>
      <c r="G31" s="29"/>
      <c r="H31" s="30"/>
      <c r="I31" s="29"/>
    </row>
    <row r="32" spans="3:9" ht="32.1" customHeight="1">
      <c r="C32" s="452" t="s">
        <v>37</v>
      </c>
      <c r="D32" s="452"/>
      <c r="E32" s="452"/>
      <c r="F32" s="452"/>
      <c r="G32" s="452"/>
      <c r="H32" s="452"/>
    </row>
    <row r="33" spans="3:9" ht="32.1" customHeight="1">
      <c r="H33" s="10" t="s">
        <v>190</v>
      </c>
    </row>
    <row r="34" spans="3:9" ht="39.950000000000003" customHeight="1">
      <c r="C34" s="466" t="s">
        <v>12</v>
      </c>
      <c r="D34" s="457" t="s">
        <v>295</v>
      </c>
      <c r="E34" s="457" t="s">
        <v>296</v>
      </c>
      <c r="F34" s="457" t="s">
        <v>297</v>
      </c>
      <c r="G34" s="457" t="s">
        <v>326</v>
      </c>
      <c r="H34" s="464" t="s">
        <v>0</v>
      </c>
    </row>
    <row r="35" spans="3:9" ht="39.950000000000003" customHeight="1">
      <c r="C35" s="467"/>
      <c r="D35" s="458"/>
      <c r="E35" s="458"/>
      <c r="F35" s="458"/>
      <c r="G35" s="458"/>
      <c r="H35" s="465"/>
    </row>
    <row r="36" spans="3:9" ht="50.1" customHeight="1">
      <c r="C36" s="171" t="s">
        <v>26</v>
      </c>
      <c r="D36" s="146">
        <v>409.25900000000001</v>
      </c>
      <c r="E36" s="146">
        <v>2866.59</v>
      </c>
      <c r="F36" s="146">
        <v>10044.812</v>
      </c>
      <c r="G36" s="146">
        <v>49473.675999999999</v>
      </c>
      <c r="H36" s="158">
        <v>62794.337</v>
      </c>
      <c r="I36" s="25"/>
    </row>
    <row r="37" spans="3:9" ht="50.1" customHeight="1">
      <c r="C37" s="171" t="s">
        <v>74</v>
      </c>
      <c r="D37" s="146">
        <v>345.21300000000002</v>
      </c>
      <c r="E37" s="146">
        <v>2464.31</v>
      </c>
      <c r="F37" s="146">
        <v>9463.9650000000001</v>
      </c>
      <c r="G37" s="146">
        <v>44784.491000000002</v>
      </c>
      <c r="H37" s="158">
        <v>57057.979000000007</v>
      </c>
      <c r="I37" s="25"/>
    </row>
    <row r="38" spans="3:9" ht="50.1" customHeight="1">
      <c r="C38" s="171" t="s">
        <v>86</v>
      </c>
      <c r="D38" s="146">
        <v>295.42399999999998</v>
      </c>
      <c r="E38" s="146">
        <v>2197.7629999999999</v>
      </c>
      <c r="F38" s="146">
        <v>8804.3739999999998</v>
      </c>
      <c r="G38" s="146">
        <v>42299.487000000001</v>
      </c>
      <c r="H38" s="158">
        <v>53597.048000000003</v>
      </c>
      <c r="I38" s="25"/>
    </row>
    <row r="39" spans="3:9" ht="50.1" customHeight="1">
      <c r="C39" s="171" t="s">
        <v>88</v>
      </c>
      <c r="D39" s="146">
        <v>215.97900000000001</v>
      </c>
      <c r="E39" s="146">
        <v>1835.164</v>
      </c>
      <c r="F39" s="146">
        <v>8010.027</v>
      </c>
      <c r="G39" s="146">
        <v>41879.601999999999</v>
      </c>
      <c r="H39" s="158">
        <v>51940.771999999997</v>
      </c>
      <c r="I39" s="25"/>
    </row>
    <row r="40" spans="3:9" ht="50.1" customHeight="1">
      <c r="C40" s="171" t="s">
        <v>91</v>
      </c>
      <c r="D40" s="146">
        <v>179.40299999999999</v>
      </c>
      <c r="E40" s="146">
        <v>1696.836</v>
      </c>
      <c r="F40" s="146">
        <v>7974.9690000000001</v>
      </c>
      <c r="G40" s="146">
        <v>47804.705000000002</v>
      </c>
      <c r="H40" s="158">
        <v>57655.913</v>
      </c>
      <c r="I40" s="25"/>
    </row>
    <row r="41" spans="3:9" ht="50.1" customHeight="1">
      <c r="C41" s="171" t="s">
        <v>153</v>
      </c>
      <c r="D41" s="146">
        <v>131.667</v>
      </c>
      <c r="E41" s="146">
        <v>1422.971</v>
      </c>
      <c r="F41" s="146">
        <v>6722.223</v>
      </c>
      <c r="G41" s="146">
        <v>57842.15</v>
      </c>
      <c r="H41" s="158">
        <v>66119.010999999999</v>
      </c>
      <c r="I41" s="25"/>
    </row>
    <row r="42" spans="3:9" ht="50.1" customHeight="1">
      <c r="C42" s="171" t="s">
        <v>228</v>
      </c>
      <c r="D42" s="181">
        <v>98.015000000000001</v>
      </c>
      <c r="E42" s="181">
        <v>1127.3050000000001</v>
      </c>
      <c r="F42" s="181">
        <v>5176.3890000000001</v>
      </c>
      <c r="G42" s="181">
        <v>71219.464000000007</v>
      </c>
      <c r="H42" s="198">
        <v>77621.17300000001</v>
      </c>
      <c r="I42" s="25"/>
    </row>
    <row r="43" spans="3:9" ht="50.1" customHeight="1">
      <c r="C43" s="190" t="s">
        <v>303</v>
      </c>
      <c r="D43" s="181">
        <v>55.384999999999998</v>
      </c>
      <c r="E43" s="181">
        <v>754.73500000000001</v>
      </c>
      <c r="F43" s="181">
        <v>3951.8040000000001</v>
      </c>
      <c r="G43" s="181">
        <v>71050.175000000003</v>
      </c>
      <c r="H43" s="198">
        <v>75812.099000000002</v>
      </c>
      <c r="I43" s="25"/>
    </row>
    <row r="44" spans="3:9" ht="50.1" customHeight="1">
      <c r="C44" s="190" t="s">
        <v>318</v>
      </c>
      <c r="D44" s="181">
        <v>43.734999999999999</v>
      </c>
      <c r="E44" s="181">
        <v>619.75199999999995</v>
      </c>
      <c r="F44" s="181">
        <v>3343.1579999999999</v>
      </c>
      <c r="G44" s="181">
        <v>76468.03</v>
      </c>
      <c r="H44" s="198">
        <v>80474.675000000003</v>
      </c>
      <c r="I44" s="25"/>
    </row>
    <row r="45" spans="3:9" ht="50.1" customHeight="1">
      <c r="C45" s="190" t="s">
        <v>329</v>
      </c>
      <c r="D45" s="136">
        <v>29.527999999999999</v>
      </c>
      <c r="E45" s="136">
        <v>374.45600000000002</v>
      </c>
      <c r="F45" s="136">
        <v>2295.2020000000002</v>
      </c>
      <c r="G45" s="146">
        <v>59790.720000000001</v>
      </c>
      <c r="H45" s="208">
        <v>62489.906000000003</v>
      </c>
      <c r="I45" s="25"/>
    </row>
    <row r="46" spans="3:9" ht="50.1" customHeight="1">
      <c r="C46" s="171" t="s">
        <v>393</v>
      </c>
      <c r="D46" s="136">
        <v>50.436</v>
      </c>
      <c r="E46" s="136">
        <v>484.75799999999998</v>
      </c>
      <c r="F46" s="136">
        <v>2733.0839999999998</v>
      </c>
      <c r="G46" s="146">
        <v>66165.981</v>
      </c>
      <c r="H46" s="208">
        <v>69434.259000000005</v>
      </c>
      <c r="I46" s="25"/>
    </row>
    <row r="47" spans="3:9" ht="50.1" customHeight="1">
      <c r="C47" s="366" t="s">
        <v>398</v>
      </c>
      <c r="D47" s="161">
        <v>8.234</v>
      </c>
      <c r="E47" s="161">
        <v>172.774</v>
      </c>
      <c r="F47" s="161">
        <v>1526.338</v>
      </c>
      <c r="G47" s="165">
        <v>51430.875</v>
      </c>
      <c r="H47" s="162">
        <v>53138.220999999998</v>
      </c>
      <c r="I47" s="25"/>
    </row>
    <row r="48" spans="3:9" ht="32.1" customHeight="1">
      <c r="C48" s="39"/>
      <c r="D48" s="24"/>
      <c r="E48" s="24"/>
      <c r="F48" s="24"/>
      <c r="G48" s="24"/>
      <c r="H48" s="24"/>
      <c r="I48" s="24"/>
    </row>
    <row r="49" spans="3:9" ht="32.1" customHeight="1">
      <c r="C49" s="39"/>
      <c r="D49" s="24"/>
      <c r="E49" s="24"/>
      <c r="F49" s="24"/>
      <c r="G49" s="24"/>
      <c r="H49" s="24"/>
      <c r="I49" s="24"/>
    </row>
    <row r="50" spans="3:9" ht="32.1" customHeight="1">
      <c r="C50" s="39"/>
      <c r="D50" s="24"/>
      <c r="E50" s="24"/>
      <c r="F50" s="24"/>
      <c r="G50" s="24"/>
      <c r="H50" s="24"/>
      <c r="I50" s="24"/>
    </row>
    <row r="51" spans="3:9" ht="32.1" customHeight="1">
      <c r="C51" s="39"/>
      <c r="D51" s="24"/>
      <c r="E51" s="24"/>
      <c r="F51" s="24"/>
      <c r="G51" s="24"/>
      <c r="H51" s="24"/>
      <c r="I51" s="24"/>
    </row>
    <row r="52" spans="3:9" ht="32.1" customHeight="1">
      <c r="C52" s="39"/>
      <c r="D52" s="24"/>
      <c r="E52" s="24"/>
      <c r="F52" s="24"/>
      <c r="G52" s="24"/>
      <c r="H52" s="24"/>
      <c r="I52" s="24"/>
    </row>
    <row r="53" spans="3:9" ht="32.1" customHeight="1">
      <c r="C53" s="39"/>
      <c r="D53" s="24"/>
      <c r="E53" s="24"/>
      <c r="F53" s="24"/>
      <c r="G53" s="94"/>
      <c r="H53" s="26"/>
      <c r="I53" s="24"/>
    </row>
    <row r="54" spans="3:9" ht="32.1" customHeight="1">
      <c r="C54" s="442" t="s">
        <v>238</v>
      </c>
      <c r="D54" s="442"/>
      <c r="E54" s="442"/>
      <c r="F54" s="442"/>
      <c r="G54" s="442"/>
      <c r="H54" s="442"/>
      <c r="I54" s="29"/>
    </row>
    <row r="55" spans="3:9" ht="32.1" customHeight="1">
      <c r="C55" s="116"/>
      <c r="D55" s="21"/>
      <c r="E55" s="21"/>
      <c r="F55" s="21" t="s">
        <v>11</v>
      </c>
      <c r="G55" s="21"/>
      <c r="H55" s="21"/>
      <c r="I55" s="29"/>
    </row>
    <row r="56" spans="3:9" ht="32.1" customHeight="1">
      <c r="C56" s="117" t="s">
        <v>11</v>
      </c>
      <c r="D56" s="117"/>
      <c r="E56" s="117"/>
      <c r="F56" s="117"/>
      <c r="G56" s="117"/>
      <c r="H56" s="119" t="s">
        <v>32</v>
      </c>
      <c r="I56" s="29"/>
    </row>
    <row r="57" spans="3:9" ht="32.1" customHeight="1">
      <c r="C57" s="117"/>
      <c r="D57" s="117"/>
      <c r="E57" s="117"/>
      <c r="F57" s="117"/>
      <c r="G57" s="117"/>
      <c r="H57" s="120"/>
      <c r="I57" s="29"/>
    </row>
    <row r="58" spans="3:9" ht="32.1" customHeight="1">
      <c r="C58" s="452" t="s">
        <v>37</v>
      </c>
      <c r="D58" s="452"/>
      <c r="E58" s="452"/>
      <c r="F58" s="452"/>
      <c r="G58" s="452"/>
      <c r="H58" s="452"/>
    </row>
    <row r="59" spans="3:9" ht="32.1" customHeight="1">
      <c r="H59" s="10" t="s">
        <v>190</v>
      </c>
    </row>
    <row r="60" spans="3:9" ht="39.950000000000003" customHeight="1">
      <c r="C60" s="466" t="s">
        <v>12</v>
      </c>
      <c r="D60" s="457" t="s">
        <v>295</v>
      </c>
      <c r="E60" s="457" t="s">
        <v>296</v>
      </c>
      <c r="F60" s="457" t="s">
        <v>297</v>
      </c>
      <c r="G60" s="457" t="s">
        <v>326</v>
      </c>
      <c r="H60" s="464" t="s">
        <v>0</v>
      </c>
    </row>
    <row r="61" spans="3:9" ht="39.950000000000003" customHeight="1">
      <c r="C61" s="467"/>
      <c r="D61" s="458"/>
      <c r="E61" s="458"/>
      <c r="F61" s="458"/>
      <c r="G61" s="458"/>
      <c r="H61" s="465"/>
    </row>
    <row r="62" spans="3:9" ht="50.1" customHeight="1">
      <c r="C62" s="171" t="s">
        <v>26</v>
      </c>
      <c r="D62" s="146">
        <v>19.88</v>
      </c>
      <c r="E62" s="146">
        <v>189.19300000000001</v>
      </c>
      <c r="F62" s="146">
        <v>869.32</v>
      </c>
      <c r="G62" s="146">
        <v>8679.0759999999991</v>
      </c>
      <c r="H62" s="158">
        <v>9757.4689999999991</v>
      </c>
      <c r="I62" s="25"/>
    </row>
    <row r="63" spans="3:9" ht="50.1" customHeight="1">
      <c r="C63" s="171" t="s">
        <v>74</v>
      </c>
      <c r="D63" s="146">
        <v>14.324</v>
      </c>
      <c r="E63" s="146">
        <v>141.34100000000001</v>
      </c>
      <c r="F63" s="146">
        <v>791.44399999999996</v>
      </c>
      <c r="G63" s="146">
        <v>7433.4269999999997</v>
      </c>
      <c r="H63" s="158">
        <v>8380.5360000000001</v>
      </c>
      <c r="I63" s="25"/>
    </row>
    <row r="64" spans="3:9" ht="50.1" customHeight="1">
      <c r="C64" s="171" t="s">
        <v>86</v>
      </c>
      <c r="D64" s="146">
        <v>9.8710000000000004</v>
      </c>
      <c r="E64" s="146">
        <v>103.68</v>
      </c>
      <c r="F64" s="146">
        <v>618.04</v>
      </c>
      <c r="G64" s="146">
        <v>6857.3869999999997</v>
      </c>
      <c r="H64" s="158">
        <v>7588.9780000000001</v>
      </c>
      <c r="I64" s="25"/>
    </row>
    <row r="65" spans="3:9" ht="50.1" customHeight="1">
      <c r="C65" s="171" t="s">
        <v>88</v>
      </c>
      <c r="D65" s="146">
        <v>8.7919999999999998</v>
      </c>
      <c r="E65" s="146">
        <v>90.855999999999995</v>
      </c>
      <c r="F65" s="146">
        <v>589.47</v>
      </c>
      <c r="G65" s="146">
        <v>7520.0810000000001</v>
      </c>
      <c r="H65" s="158">
        <v>8209.1990000000005</v>
      </c>
      <c r="I65" s="25"/>
    </row>
    <row r="66" spans="3:9" ht="50.1" customHeight="1">
      <c r="C66" s="171" t="s">
        <v>89</v>
      </c>
      <c r="D66" s="146">
        <v>6.0129999999999999</v>
      </c>
      <c r="E66" s="146">
        <v>80.293000000000006</v>
      </c>
      <c r="F66" s="146">
        <v>585.75099999999998</v>
      </c>
      <c r="G66" s="146">
        <v>8599.8189999999995</v>
      </c>
      <c r="H66" s="158">
        <v>9271.8760000000002</v>
      </c>
      <c r="I66" s="24"/>
    </row>
    <row r="67" spans="3:9" ht="50.1" customHeight="1">
      <c r="C67" s="171" t="s">
        <v>153</v>
      </c>
      <c r="D67" s="146">
        <v>5.7690000000000001</v>
      </c>
      <c r="E67" s="146">
        <v>69.009</v>
      </c>
      <c r="F67" s="146">
        <v>525.69200000000001</v>
      </c>
      <c r="G67" s="146">
        <v>10694.405000000001</v>
      </c>
      <c r="H67" s="158">
        <v>11294.875</v>
      </c>
      <c r="I67" s="24"/>
    </row>
    <row r="68" spans="3:9" ht="50.1" customHeight="1">
      <c r="C68" s="171" t="s">
        <v>228</v>
      </c>
      <c r="D68" s="181">
        <v>3.15</v>
      </c>
      <c r="E68" s="181">
        <v>45.097999999999999</v>
      </c>
      <c r="F68" s="181">
        <v>320.66800000000001</v>
      </c>
      <c r="G68" s="181">
        <v>12373.853999999999</v>
      </c>
      <c r="H68" s="198">
        <v>12742.769999999999</v>
      </c>
      <c r="I68" s="24"/>
    </row>
    <row r="69" spans="3:9" ht="50.1" customHeight="1">
      <c r="C69" s="171" t="s">
        <v>303</v>
      </c>
      <c r="D69" s="181">
        <v>1.615</v>
      </c>
      <c r="E69" s="181">
        <v>26.899000000000001</v>
      </c>
      <c r="F69" s="181">
        <v>207.60499999999999</v>
      </c>
      <c r="G69" s="181">
        <v>12335.697</v>
      </c>
      <c r="H69" s="198">
        <v>12571.816000000001</v>
      </c>
      <c r="I69" s="24"/>
    </row>
    <row r="70" spans="3:9" ht="50.1" customHeight="1">
      <c r="C70" s="171" t="s">
        <v>318</v>
      </c>
      <c r="D70" s="181">
        <v>1.1499999999999999</v>
      </c>
      <c r="E70" s="181">
        <v>21.097000000000001</v>
      </c>
      <c r="F70" s="181">
        <v>162.858</v>
      </c>
      <c r="G70" s="181">
        <v>12245.937</v>
      </c>
      <c r="H70" s="198">
        <v>12431.041999999999</v>
      </c>
      <c r="I70" s="24"/>
    </row>
    <row r="71" spans="3:9" ht="50.1" customHeight="1">
      <c r="C71" s="171" t="s">
        <v>329</v>
      </c>
      <c r="D71" s="136">
        <v>0.64100000000000001</v>
      </c>
      <c r="E71" s="136">
        <v>12.129</v>
      </c>
      <c r="F71" s="136">
        <v>114.428</v>
      </c>
      <c r="G71" s="136">
        <v>9672.1010000000006</v>
      </c>
      <c r="H71" s="208">
        <v>9799.2990000000009</v>
      </c>
    </row>
    <row r="72" spans="3:9" ht="50.1" customHeight="1">
      <c r="C72" s="171" t="s">
        <v>393</v>
      </c>
      <c r="D72" s="136">
        <v>0.99299999999999999</v>
      </c>
      <c r="E72" s="136">
        <v>16.311</v>
      </c>
      <c r="F72" s="136">
        <v>124.536</v>
      </c>
      <c r="G72" s="136">
        <v>8876.7330000000002</v>
      </c>
      <c r="H72" s="208">
        <v>9018.5730000000003</v>
      </c>
    </row>
    <row r="73" spans="3:9" ht="50.1" customHeight="1">
      <c r="C73" s="366" t="s">
        <v>398</v>
      </c>
      <c r="D73" s="161">
        <v>0.49099999999999999</v>
      </c>
      <c r="E73" s="165">
        <v>7.71</v>
      </c>
      <c r="F73" s="161">
        <v>67.275000000000006</v>
      </c>
      <c r="G73" s="161">
        <v>5224.9189999999999</v>
      </c>
      <c r="H73" s="162">
        <v>5300.3940000000002</v>
      </c>
    </row>
    <row r="74" spans="3:9" ht="39.950000000000003" customHeight="1">
      <c r="C74" s="39"/>
      <c r="D74" s="24"/>
      <c r="E74" s="24"/>
      <c r="F74" s="24"/>
      <c r="G74" s="24"/>
      <c r="H74" s="24"/>
      <c r="I74" s="24"/>
    </row>
    <row r="75" spans="3:9" ht="32.1" customHeight="1">
      <c r="C75" s="39"/>
      <c r="D75" s="24"/>
      <c r="E75" s="24"/>
      <c r="F75" s="24"/>
      <c r="G75" s="24"/>
      <c r="H75" s="24"/>
      <c r="I75" s="24"/>
    </row>
    <row r="76" spans="3:9" ht="32.1" customHeight="1">
      <c r="C76" s="39"/>
      <c r="D76" s="24"/>
      <c r="E76" s="24"/>
      <c r="F76" s="24"/>
      <c r="G76" s="24"/>
      <c r="H76" s="24"/>
      <c r="I76" s="24"/>
    </row>
    <row r="77" spans="3:9" ht="32.1" customHeight="1">
      <c r="C77" s="39"/>
      <c r="D77" s="24"/>
      <c r="E77" s="24"/>
      <c r="F77" s="24"/>
      <c r="G77" s="24"/>
      <c r="H77" s="24"/>
      <c r="I77" s="24"/>
    </row>
    <row r="78" spans="3:9" ht="32.1" customHeight="1">
      <c r="C78" s="39"/>
      <c r="D78" s="24"/>
      <c r="E78" s="24"/>
      <c r="F78" s="24"/>
      <c r="G78" s="24"/>
      <c r="H78" s="24"/>
      <c r="I78" s="24"/>
    </row>
    <row r="79" spans="3:9" ht="32.1" customHeight="1">
      <c r="C79" s="39"/>
      <c r="D79" s="24"/>
      <c r="E79" s="24"/>
      <c r="F79" s="24"/>
      <c r="G79" s="94"/>
      <c r="H79" s="24"/>
      <c r="I79" s="24"/>
    </row>
    <row r="80" spans="3:9" ht="32.1" customHeight="1">
      <c r="C80" s="442" t="s">
        <v>239</v>
      </c>
      <c r="D80" s="442"/>
      <c r="E80" s="442"/>
      <c r="F80" s="442"/>
      <c r="G80" s="442"/>
      <c r="H80" s="442"/>
      <c r="I80" s="29"/>
    </row>
    <row r="81" spans="3:9" ht="32.1" customHeight="1">
      <c r="C81" s="116"/>
      <c r="D81" s="21"/>
      <c r="E81" s="21"/>
      <c r="F81" s="21"/>
      <c r="G81" s="21"/>
      <c r="H81" s="21"/>
      <c r="I81" s="29"/>
    </row>
    <row r="82" spans="3:9" ht="32.1" customHeight="1">
      <c r="C82" s="117" t="s">
        <v>11</v>
      </c>
      <c r="D82" s="117"/>
      <c r="E82" s="117"/>
      <c r="F82" s="117"/>
      <c r="G82" s="462" t="s">
        <v>70</v>
      </c>
      <c r="H82" s="462"/>
      <c r="I82" s="29"/>
    </row>
    <row r="83" spans="3:9" ht="32.1" customHeight="1">
      <c r="C83" s="117"/>
      <c r="D83" s="117"/>
      <c r="E83" s="117"/>
      <c r="F83" s="117"/>
      <c r="G83" s="117"/>
      <c r="H83" s="120"/>
      <c r="I83" s="29"/>
    </row>
    <row r="84" spans="3:9" ht="32.1" customHeight="1">
      <c r="C84" s="468" t="s">
        <v>37</v>
      </c>
      <c r="D84" s="468"/>
      <c r="E84" s="468"/>
      <c r="F84" s="468"/>
      <c r="G84" s="468"/>
      <c r="H84" s="468"/>
      <c r="I84" s="38"/>
    </row>
    <row r="85" spans="3:9" ht="32.1" customHeight="1">
      <c r="H85" s="10" t="s">
        <v>190</v>
      </c>
      <c r="I85" s="29"/>
    </row>
    <row r="86" spans="3:9" ht="39.950000000000003" customHeight="1">
      <c r="C86" s="466" t="s">
        <v>12</v>
      </c>
      <c r="D86" s="457" t="s">
        <v>295</v>
      </c>
      <c r="E86" s="457" t="s">
        <v>296</v>
      </c>
      <c r="F86" s="457" t="s">
        <v>297</v>
      </c>
      <c r="G86" s="457" t="s">
        <v>326</v>
      </c>
      <c r="H86" s="464" t="s">
        <v>0</v>
      </c>
      <c r="I86" s="33"/>
    </row>
    <row r="87" spans="3:9" ht="39.950000000000003" customHeight="1">
      <c r="C87" s="467"/>
      <c r="D87" s="458"/>
      <c r="E87" s="458"/>
      <c r="F87" s="458"/>
      <c r="G87" s="458"/>
      <c r="H87" s="465"/>
      <c r="I87" s="33"/>
    </row>
    <row r="88" spans="3:9" ht="50.1" customHeight="1">
      <c r="C88" s="171" t="s">
        <v>26</v>
      </c>
      <c r="D88" s="146">
        <v>20.466999999999999</v>
      </c>
      <c r="E88" s="146">
        <v>160.24799999999999</v>
      </c>
      <c r="F88" s="146">
        <v>589.10599999999999</v>
      </c>
      <c r="G88" s="146">
        <v>3584.29</v>
      </c>
      <c r="H88" s="158">
        <v>4354.1109999999999</v>
      </c>
      <c r="I88" s="25"/>
    </row>
    <row r="89" spans="3:9" ht="50.1" customHeight="1">
      <c r="C89" s="171" t="s">
        <v>74</v>
      </c>
      <c r="D89" s="146">
        <v>10.51</v>
      </c>
      <c r="E89" s="146">
        <v>103.858</v>
      </c>
      <c r="F89" s="146">
        <v>521.976</v>
      </c>
      <c r="G89" s="146">
        <v>2890.3389999999999</v>
      </c>
      <c r="H89" s="158">
        <v>3526.683</v>
      </c>
      <c r="I89" s="25"/>
    </row>
    <row r="90" spans="3:9" ht="50.1" customHeight="1">
      <c r="C90" s="171" t="s">
        <v>86</v>
      </c>
      <c r="D90" s="146">
        <v>7.6879999999999997</v>
      </c>
      <c r="E90" s="146">
        <v>94.58</v>
      </c>
      <c r="F90" s="146">
        <v>545.06399999999996</v>
      </c>
      <c r="G90" s="146">
        <v>3102.9560000000001</v>
      </c>
      <c r="H90" s="158">
        <v>3750.288</v>
      </c>
      <c r="I90" s="25"/>
    </row>
    <row r="91" spans="3:9" ht="50.1" customHeight="1">
      <c r="C91" s="171" t="s">
        <v>88</v>
      </c>
      <c r="D91" s="146">
        <v>4.8789999999999996</v>
      </c>
      <c r="E91" s="146">
        <v>67.278999999999996</v>
      </c>
      <c r="F91" s="146">
        <v>461.18099999999998</v>
      </c>
      <c r="G91" s="146">
        <v>2902.375</v>
      </c>
      <c r="H91" s="158">
        <v>3435.7139999999999</v>
      </c>
      <c r="I91" s="25"/>
    </row>
    <row r="92" spans="3:9" ht="50.1" customHeight="1">
      <c r="C92" s="171" t="s">
        <v>89</v>
      </c>
      <c r="D92" s="146">
        <v>3.86</v>
      </c>
      <c r="E92" s="146">
        <v>57.743000000000002</v>
      </c>
      <c r="F92" s="146">
        <v>413.28</v>
      </c>
      <c r="G92" s="146">
        <v>2989.038</v>
      </c>
      <c r="H92" s="158">
        <v>3463.9209999999998</v>
      </c>
      <c r="I92" s="25"/>
    </row>
    <row r="93" spans="3:9" ht="50.1" customHeight="1">
      <c r="C93" s="171" t="s">
        <v>153</v>
      </c>
      <c r="D93" s="146">
        <v>3.532</v>
      </c>
      <c r="E93" s="146">
        <v>48.162999999999997</v>
      </c>
      <c r="F93" s="146">
        <v>320.72199999999998</v>
      </c>
      <c r="G93" s="146">
        <v>3354.2809999999999</v>
      </c>
      <c r="H93" s="158">
        <v>3726.6979999999999</v>
      </c>
      <c r="I93" s="25"/>
    </row>
    <row r="94" spans="3:9" ht="50.1" customHeight="1">
      <c r="C94" s="171" t="s">
        <v>228</v>
      </c>
      <c r="D94" s="181">
        <v>2.0609999999999999</v>
      </c>
      <c r="E94" s="181">
        <v>36.28</v>
      </c>
      <c r="F94" s="181">
        <v>223.39599999999999</v>
      </c>
      <c r="G94" s="181">
        <v>3773.65</v>
      </c>
      <c r="H94" s="198">
        <v>4035.3870000000002</v>
      </c>
      <c r="I94" s="25"/>
    </row>
    <row r="95" spans="3:9" ht="50.1" customHeight="1">
      <c r="C95" s="190" t="s">
        <v>303</v>
      </c>
      <c r="D95" s="181">
        <v>1.173</v>
      </c>
      <c r="E95" s="181">
        <v>26.033000000000001</v>
      </c>
      <c r="F95" s="181">
        <v>164.327</v>
      </c>
      <c r="G95" s="181">
        <v>3412.99</v>
      </c>
      <c r="H95" s="198">
        <v>3604.5229999999997</v>
      </c>
      <c r="I95" s="25"/>
    </row>
    <row r="96" spans="3:9" ht="50.1" customHeight="1">
      <c r="C96" s="190" t="s">
        <v>318</v>
      </c>
      <c r="D96" s="181">
        <v>1.034</v>
      </c>
      <c r="E96" s="181">
        <v>18.913</v>
      </c>
      <c r="F96" s="181">
        <v>131.374</v>
      </c>
      <c r="G96" s="181">
        <v>3152.5909999999999</v>
      </c>
      <c r="H96" s="198">
        <v>3303.9119999999998</v>
      </c>
      <c r="I96" s="25"/>
    </row>
    <row r="97" spans="3:9" ht="50.1" customHeight="1">
      <c r="C97" s="190" t="s">
        <v>329</v>
      </c>
      <c r="D97" s="136">
        <v>0.60799999999999998</v>
      </c>
      <c r="E97" s="136">
        <v>16.038</v>
      </c>
      <c r="F97" s="136">
        <v>124.03700000000001</v>
      </c>
      <c r="G97" s="146">
        <v>2830.46</v>
      </c>
      <c r="H97" s="208">
        <v>2971.143</v>
      </c>
      <c r="I97" s="25"/>
    </row>
    <row r="98" spans="3:9" ht="50.1" customHeight="1">
      <c r="C98" s="171" t="s">
        <v>393</v>
      </c>
      <c r="D98" s="136">
        <v>0.71799999999999997</v>
      </c>
      <c r="E98" s="136">
        <v>13.218</v>
      </c>
      <c r="F98" s="136">
        <v>104.625</v>
      </c>
      <c r="G98" s="146">
        <v>2932.7730000000001</v>
      </c>
      <c r="H98" s="208">
        <v>3051.3339999999998</v>
      </c>
      <c r="I98" s="25"/>
    </row>
    <row r="99" spans="3:9" ht="50.1" customHeight="1">
      <c r="C99" s="366" t="s">
        <v>398</v>
      </c>
      <c r="D99" s="161">
        <v>0.32700000000000001</v>
      </c>
      <c r="E99" s="161">
        <v>10.073</v>
      </c>
      <c r="F99" s="161">
        <v>81.659000000000006</v>
      </c>
      <c r="G99" s="165">
        <v>2548.069</v>
      </c>
      <c r="H99" s="162">
        <v>2640.1280000000002</v>
      </c>
      <c r="I99" s="25"/>
    </row>
    <row r="100" spans="3:9" ht="32.1" customHeight="1">
      <c r="C100" s="39"/>
      <c r="D100" s="24"/>
      <c r="E100" s="24"/>
      <c r="F100" s="24"/>
      <c r="G100" s="24"/>
      <c r="H100" s="24"/>
      <c r="I100" s="24"/>
    </row>
    <row r="101" spans="3:9" ht="32.1" customHeight="1">
      <c r="C101" s="39"/>
      <c r="D101" s="24"/>
      <c r="E101" s="24"/>
      <c r="F101" s="24"/>
      <c r="G101" s="24"/>
      <c r="H101" s="24"/>
      <c r="I101" s="24"/>
    </row>
    <row r="102" spans="3:9" ht="32.1" customHeight="1">
      <c r="C102" s="39"/>
      <c r="D102" s="24"/>
      <c r="E102" s="24"/>
      <c r="F102" s="24"/>
      <c r="G102" s="24"/>
      <c r="H102" s="24"/>
      <c r="I102" s="24"/>
    </row>
    <row r="103" spans="3:9" ht="32.1" customHeight="1">
      <c r="C103" s="39"/>
      <c r="D103" s="24"/>
      <c r="E103" s="24"/>
      <c r="F103" s="24"/>
      <c r="G103" s="24"/>
      <c r="H103" s="24"/>
      <c r="I103" s="24"/>
    </row>
    <row r="104" spans="3:9" ht="32.1" customHeight="1">
      <c r="C104" s="39"/>
      <c r="D104" s="24"/>
      <c r="E104" s="24"/>
      <c r="F104" s="24"/>
      <c r="G104" s="24"/>
      <c r="H104" s="24"/>
      <c r="I104" s="24"/>
    </row>
    <row r="105" spans="3:9" ht="32.1" customHeight="1">
      <c r="C105" s="39"/>
      <c r="D105" s="24"/>
      <c r="E105" s="24"/>
      <c r="F105" s="24"/>
      <c r="G105" s="94"/>
      <c r="H105" s="24"/>
      <c r="I105" s="24"/>
    </row>
    <row r="106" spans="3:9" ht="32.1" customHeight="1">
      <c r="C106" s="442" t="s">
        <v>240</v>
      </c>
      <c r="D106" s="442"/>
      <c r="E106" s="442"/>
      <c r="F106" s="442"/>
      <c r="G106" s="442"/>
      <c r="H106" s="442"/>
      <c r="I106" s="29"/>
    </row>
    <row r="107" spans="3:9" ht="32.1" customHeight="1">
      <c r="C107" s="28"/>
      <c r="D107" s="31"/>
      <c r="E107" s="31"/>
      <c r="F107" s="31"/>
      <c r="G107" s="31"/>
      <c r="H107" s="31"/>
      <c r="I107" s="29"/>
    </row>
    <row r="108" spans="3:9" ht="32.1" customHeight="1">
      <c r="C108" s="29" t="s">
        <v>11</v>
      </c>
      <c r="D108" s="29"/>
      <c r="E108" s="29"/>
      <c r="F108" s="29"/>
      <c r="G108" s="459" t="s">
        <v>75</v>
      </c>
      <c r="H108" s="459"/>
      <c r="I108" s="29"/>
    </row>
    <row r="109" spans="3:9" ht="32.1" customHeight="1">
      <c r="H109" s="18"/>
    </row>
    <row r="110" spans="3:9" ht="32.1" customHeight="1">
      <c r="C110" s="452" t="s">
        <v>37</v>
      </c>
      <c r="D110" s="452"/>
      <c r="E110" s="452"/>
      <c r="F110" s="452"/>
      <c r="G110" s="452"/>
      <c r="H110" s="452"/>
    </row>
    <row r="111" spans="3:9" ht="32.1" customHeight="1">
      <c r="H111" s="10" t="s">
        <v>190</v>
      </c>
    </row>
    <row r="112" spans="3:9" ht="39.950000000000003" customHeight="1">
      <c r="C112" s="466" t="s">
        <v>12</v>
      </c>
      <c r="D112" s="457" t="s">
        <v>295</v>
      </c>
      <c r="E112" s="457" t="s">
        <v>296</v>
      </c>
      <c r="F112" s="457" t="s">
        <v>297</v>
      </c>
      <c r="G112" s="457" t="s">
        <v>326</v>
      </c>
      <c r="H112" s="464" t="s">
        <v>0</v>
      </c>
    </row>
    <row r="113" spans="3:9" ht="39.950000000000003" customHeight="1">
      <c r="C113" s="467"/>
      <c r="D113" s="458"/>
      <c r="E113" s="458"/>
      <c r="F113" s="458"/>
      <c r="G113" s="458"/>
      <c r="H113" s="465"/>
    </row>
    <row r="114" spans="3:9" ht="50.1" customHeight="1">
      <c r="C114" s="171" t="s">
        <v>26</v>
      </c>
      <c r="D114" s="146">
        <v>1.5149999999999999</v>
      </c>
      <c r="E114" s="146">
        <v>2.8759999999999999</v>
      </c>
      <c r="F114" s="146">
        <v>13.132</v>
      </c>
      <c r="G114" s="146">
        <v>186.78299999999999</v>
      </c>
      <c r="H114" s="158">
        <v>204.30599999999998</v>
      </c>
      <c r="I114" s="24"/>
    </row>
    <row r="115" spans="3:9" ht="50.1" customHeight="1">
      <c r="C115" s="171" t="s">
        <v>74</v>
      </c>
      <c r="D115" s="146">
        <v>0.39</v>
      </c>
      <c r="E115" s="146">
        <v>1.2150000000000001</v>
      </c>
      <c r="F115" s="146">
        <v>8.8369999999999997</v>
      </c>
      <c r="G115" s="146">
        <v>105.003</v>
      </c>
      <c r="H115" s="158">
        <v>115.44499999999999</v>
      </c>
      <c r="I115" s="24"/>
    </row>
    <row r="116" spans="3:9" ht="50.1" customHeight="1">
      <c r="C116" s="171" t="s">
        <v>86</v>
      </c>
      <c r="D116" s="146">
        <v>0.35599999999999998</v>
      </c>
      <c r="E116" s="146">
        <v>1.135</v>
      </c>
      <c r="F116" s="146">
        <v>8.7210000000000001</v>
      </c>
      <c r="G116" s="146">
        <v>96.617000000000004</v>
      </c>
      <c r="H116" s="158">
        <v>106.82900000000001</v>
      </c>
      <c r="I116" s="24"/>
    </row>
    <row r="117" spans="3:9" ht="50.1" customHeight="1">
      <c r="C117" s="171" t="s">
        <v>88</v>
      </c>
      <c r="D117" s="146">
        <v>0.253</v>
      </c>
      <c r="E117" s="146">
        <v>1.18</v>
      </c>
      <c r="F117" s="146">
        <v>9.4429999999999996</v>
      </c>
      <c r="G117" s="146">
        <v>120.001</v>
      </c>
      <c r="H117" s="158">
        <v>130.87700000000001</v>
      </c>
      <c r="I117" s="24"/>
    </row>
    <row r="118" spans="3:9" ht="50.1" customHeight="1">
      <c r="C118" s="171" t="s">
        <v>89</v>
      </c>
      <c r="D118" s="146">
        <v>0.43</v>
      </c>
      <c r="E118" s="146">
        <v>0.67300000000000004</v>
      </c>
      <c r="F118" s="146">
        <v>8.0239999999999991</v>
      </c>
      <c r="G118" s="146">
        <v>168.167</v>
      </c>
      <c r="H118" s="158">
        <v>177.29400000000001</v>
      </c>
      <c r="I118" s="24"/>
    </row>
    <row r="119" spans="3:9" ht="50.1" customHeight="1">
      <c r="C119" s="171" t="s">
        <v>153</v>
      </c>
      <c r="D119" s="146">
        <v>0.27500000000000002</v>
      </c>
      <c r="E119" s="146">
        <v>0.40100000000000002</v>
      </c>
      <c r="F119" s="146">
        <v>7.3440000000000003</v>
      </c>
      <c r="G119" s="146">
        <v>208.84100000000001</v>
      </c>
      <c r="H119" s="158">
        <v>216.86100000000002</v>
      </c>
      <c r="I119" s="24"/>
    </row>
    <row r="120" spans="3:9" ht="50.1" customHeight="1">
      <c r="C120" s="171" t="s">
        <v>228</v>
      </c>
      <c r="D120" s="181">
        <v>0.124</v>
      </c>
      <c r="E120" s="181">
        <v>0.26900000000000002</v>
      </c>
      <c r="F120" s="181">
        <v>3.5409999999999999</v>
      </c>
      <c r="G120" s="181">
        <v>258.15800000000002</v>
      </c>
      <c r="H120" s="198">
        <v>262.09200000000004</v>
      </c>
      <c r="I120" s="24"/>
    </row>
    <row r="121" spans="3:9" ht="50.1" customHeight="1">
      <c r="C121" s="190" t="s">
        <v>303</v>
      </c>
      <c r="D121" s="181">
        <v>0</v>
      </c>
      <c r="E121" s="181">
        <v>0.28599999999999998</v>
      </c>
      <c r="F121" s="181">
        <v>3.028</v>
      </c>
      <c r="G121" s="181">
        <v>251.52699999999999</v>
      </c>
      <c r="H121" s="198">
        <v>254.84099999999998</v>
      </c>
      <c r="I121" s="24"/>
    </row>
    <row r="122" spans="3:9" ht="50.1" customHeight="1">
      <c r="C122" s="190" t="s">
        <v>318</v>
      </c>
      <c r="D122" s="181">
        <v>4.4999999999999998E-2</v>
      </c>
      <c r="E122" s="181">
        <v>0.25700000000000001</v>
      </c>
      <c r="F122" s="181">
        <v>3.4319999999999999</v>
      </c>
      <c r="G122" s="181">
        <v>298.73500000000001</v>
      </c>
      <c r="H122" s="198">
        <v>302.46899999999999</v>
      </c>
      <c r="I122" s="24"/>
    </row>
    <row r="123" spans="3:9" ht="50.1" customHeight="1">
      <c r="C123" s="190" t="s">
        <v>329</v>
      </c>
      <c r="D123" s="146">
        <v>0</v>
      </c>
      <c r="E123" s="136">
        <v>0.219</v>
      </c>
      <c r="F123" s="136">
        <v>2.1150000000000002</v>
      </c>
      <c r="G123" s="136">
        <v>255.55699999999999</v>
      </c>
      <c r="H123" s="208">
        <v>257.89099999999996</v>
      </c>
      <c r="I123" s="37"/>
    </row>
    <row r="124" spans="3:9" ht="50.1" customHeight="1">
      <c r="C124" s="171" t="s">
        <v>393</v>
      </c>
      <c r="D124" s="146">
        <v>0</v>
      </c>
      <c r="E124" s="136">
        <v>0.186</v>
      </c>
      <c r="F124" s="136">
        <v>2.0939999999999999</v>
      </c>
      <c r="G124" s="136">
        <v>227.33799999999999</v>
      </c>
      <c r="H124" s="208">
        <v>229.61799999999999</v>
      </c>
      <c r="I124" s="37"/>
    </row>
    <row r="125" spans="3:9" ht="50.1" customHeight="1">
      <c r="C125" s="366" t="s">
        <v>398</v>
      </c>
      <c r="D125" s="165">
        <v>0</v>
      </c>
      <c r="E125" s="165">
        <v>0</v>
      </c>
      <c r="F125" s="161">
        <v>1.2549999999999999</v>
      </c>
      <c r="G125" s="165">
        <v>230.74</v>
      </c>
      <c r="H125" s="162">
        <v>231.995</v>
      </c>
      <c r="I125" s="37"/>
    </row>
    <row r="126" spans="3:9" ht="32.1" customHeight="1">
      <c r="C126" s="39"/>
      <c r="D126" s="24"/>
      <c r="E126" s="24"/>
      <c r="F126" s="24"/>
      <c r="G126" s="24"/>
      <c r="H126" s="24"/>
      <c r="I126" s="24"/>
    </row>
    <row r="127" spans="3:9" ht="32.1" customHeight="1">
      <c r="C127" s="39"/>
      <c r="D127" s="24"/>
      <c r="E127" s="24"/>
      <c r="F127" s="24"/>
      <c r="G127" s="24"/>
      <c r="H127" s="24"/>
      <c r="I127" s="24"/>
    </row>
    <row r="128" spans="3:9" ht="32.1" customHeight="1">
      <c r="C128" s="39"/>
      <c r="D128" s="24"/>
      <c r="E128" s="24"/>
      <c r="F128" s="24"/>
      <c r="G128" s="24"/>
      <c r="H128" s="24"/>
      <c r="I128" s="24"/>
    </row>
    <row r="129" spans="3:9" ht="32.1" customHeight="1">
      <c r="C129" s="39"/>
      <c r="D129" s="24"/>
      <c r="E129" s="24"/>
      <c r="F129" s="24"/>
      <c r="G129" s="24"/>
      <c r="H129" s="24"/>
      <c r="I129" s="24"/>
    </row>
    <row r="130" spans="3:9" ht="32.1" customHeight="1">
      <c r="C130" s="39"/>
      <c r="D130" s="24"/>
      <c r="E130" s="24"/>
      <c r="F130" s="24"/>
      <c r="G130" s="24"/>
      <c r="H130" s="24"/>
      <c r="I130" s="24"/>
    </row>
    <row r="131" spans="3:9" ht="32.1" customHeight="1">
      <c r="C131" s="39"/>
      <c r="D131" s="24"/>
      <c r="E131" s="24"/>
      <c r="F131" s="24"/>
      <c r="G131" s="94"/>
      <c r="H131" s="24"/>
      <c r="I131" s="24"/>
    </row>
    <row r="132" spans="3:9" ht="32.1" customHeight="1">
      <c r="C132" s="442" t="s">
        <v>241</v>
      </c>
      <c r="D132" s="442"/>
      <c r="E132" s="442"/>
      <c r="F132" s="442"/>
      <c r="G132" s="442"/>
      <c r="H132" s="442"/>
      <c r="I132" s="29"/>
    </row>
    <row r="133" spans="3:9" ht="32.1" customHeight="1">
      <c r="C133" s="116"/>
      <c r="D133" s="21"/>
      <c r="E133" s="21"/>
      <c r="F133" s="21"/>
      <c r="G133" s="21"/>
      <c r="H133" s="21"/>
      <c r="I133" s="29"/>
    </row>
    <row r="134" spans="3:9" ht="32.1" customHeight="1">
      <c r="C134" s="117" t="s">
        <v>11</v>
      </c>
      <c r="D134" s="117"/>
      <c r="E134" s="117"/>
      <c r="F134" s="117"/>
      <c r="G134" s="462" t="s">
        <v>69</v>
      </c>
      <c r="H134" s="462"/>
      <c r="I134" s="29"/>
    </row>
    <row r="135" spans="3:9" ht="32.1" customHeight="1">
      <c r="C135" s="29"/>
      <c r="D135" s="29"/>
      <c r="E135" s="29"/>
      <c r="F135" s="29"/>
      <c r="G135" s="29"/>
      <c r="H135" s="30"/>
      <c r="I135" s="29"/>
    </row>
    <row r="136" spans="3:9" ht="32.1" customHeight="1">
      <c r="C136" s="452" t="s">
        <v>37</v>
      </c>
      <c r="D136" s="452"/>
      <c r="E136" s="452"/>
      <c r="F136" s="452"/>
      <c r="G136" s="452"/>
      <c r="H136" s="452"/>
    </row>
    <row r="137" spans="3:9" ht="32.1" customHeight="1">
      <c r="H137" s="10" t="s">
        <v>190</v>
      </c>
    </row>
    <row r="138" spans="3:9" ht="39.950000000000003" customHeight="1">
      <c r="C138" s="466" t="s">
        <v>12</v>
      </c>
      <c r="D138" s="457" t="s">
        <v>295</v>
      </c>
      <c r="E138" s="457" t="s">
        <v>296</v>
      </c>
      <c r="F138" s="457" t="s">
        <v>297</v>
      </c>
      <c r="G138" s="457" t="s">
        <v>326</v>
      </c>
      <c r="H138" s="464" t="s">
        <v>0</v>
      </c>
    </row>
    <row r="139" spans="3:9" ht="39.950000000000003" customHeight="1">
      <c r="C139" s="467"/>
      <c r="D139" s="458"/>
      <c r="E139" s="458"/>
      <c r="F139" s="458"/>
      <c r="G139" s="458"/>
      <c r="H139" s="465"/>
    </row>
    <row r="140" spans="3:9" ht="50.1" customHeight="1">
      <c r="C140" s="171" t="s">
        <v>26</v>
      </c>
      <c r="D140" s="146">
        <v>0.47499999999999998</v>
      </c>
      <c r="E140" s="146">
        <v>2.758</v>
      </c>
      <c r="F140" s="146">
        <v>37.828000000000003</v>
      </c>
      <c r="G140" s="146">
        <v>266.55399999999997</v>
      </c>
      <c r="H140" s="158">
        <v>307.61499999999995</v>
      </c>
      <c r="I140" s="25"/>
    </row>
    <row r="141" spans="3:9" ht="50.1" customHeight="1">
      <c r="C141" s="171" t="s">
        <v>74</v>
      </c>
      <c r="D141" s="146">
        <v>0.51800000000000002</v>
      </c>
      <c r="E141" s="146">
        <v>1.361</v>
      </c>
      <c r="F141" s="146">
        <v>29.532</v>
      </c>
      <c r="G141" s="146">
        <v>206.91399999999999</v>
      </c>
      <c r="H141" s="158">
        <v>238.32499999999999</v>
      </c>
      <c r="I141" s="25"/>
    </row>
    <row r="142" spans="3:9" ht="50.1" customHeight="1">
      <c r="C142" s="171" t="s">
        <v>86</v>
      </c>
      <c r="D142" s="146">
        <v>0.47399999999999998</v>
      </c>
      <c r="E142" s="146">
        <v>1.198</v>
      </c>
      <c r="F142" s="146">
        <v>33.883000000000003</v>
      </c>
      <c r="G142" s="146">
        <v>143.81200000000001</v>
      </c>
      <c r="H142" s="158">
        <v>179.36700000000002</v>
      </c>
      <c r="I142" s="25"/>
    </row>
    <row r="143" spans="3:9" ht="50.1" customHeight="1">
      <c r="C143" s="171" t="s">
        <v>88</v>
      </c>
      <c r="D143" s="146">
        <v>1.0049999999999999</v>
      </c>
      <c r="E143" s="146">
        <v>0.88400000000000001</v>
      </c>
      <c r="F143" s="146">
        <v>44.77</v>
      </c>
      <c r="G143" s="146">
        <v>117.83199999999999</v>
      </c>
      <c r="H143" s="158">
        <v>164.49099999999999</v>
      </c>
      <c r="I143" s="25"/>
    </row>
    <row r="144" spans="3:9" ht="50.1" customHeight="1">
      <c r="C144" s="171" t="s">
        <v>89</v>
      </c>
      <c r="D144" s="146">
        <v>0.54400000000000004</v>
      </c>
      <c r="E144" s="146">
        <v>1.2929999999999999</v>
      </c>
      <c r="F144" s="146">
        <v>70.554000000000002</v>
      </c>
      <c r="G144" s="146">
        <v>171.30199999999999</v>
      </c>
      <c r="H144" s="158">
        <v>243.69299999999998</v>
      </c>
      <c r="I144" s="25"/>
    </row>
    <row r="145" spans="3:9" ht="50.1" customHeight="1">
      <c r="C145" s="171" t="s">
        <v>153</v>
      </c>
      <c r="D145" s="136">
        <v>0.55700000000000005</v>
      </c>
      <c r="E145" s="146">
        <v>1.103</v>
      </c>
      <c r="F145" s="136">
        <v>39.139000000000003</v>
      </c>
      <c r="G145" s="136">
        <v>258.64100000000002</v>
      </c>
      <c r="H145" s="158">
        <v>299.44000000000005</v>
      </c>
      <c r="I145" s="25"/>
    </row>
    <row r="146" spans="3:9" ht="50.1" customHeight="1">
      <c r="C146" s="171" t="s">
        <v>228</v>
      </c>
      <c r="D146" s="181">
        <v>0.05</v>
      </c>
      <c r="E146" s="181">
        <v>0.39300000000000002</v>
      </c>
      <c r="F146" s="181">
        <v>20.116</v>
      </c>
      <c r="G146" s="181">
        <v>392.33800000000002</v>
      </c>
      <c r="H146" s="198">
        <v>412.89700000000005</v>
      </c>
      <c r="I146" s="25"/>
    </row>
    <row r="147" spans="3:9" ht="50.1" customHeight="1">
      <c r="C147" s="190" t="s">
        <v>303</v>
      </c>
      <c r="D147" s="181">
        <v>0.17499999999999999</v>
      </c>
      <c r="E147" s="181">
        <v>0.29799999999999999</v>
      </c>
      <c r="F147" s="181">
        <v>10.866</v>
      </c>
      <c r="G147" s="181">
        <v>291.666</v>
      </c>
      <c r="H147" s="198">
        <v>303.005</v>
      </c>
      <c r="I147" s="25"/>
    </row>
    <row r="148" spans="3:9" ht="50.1" customHeight="1">
      <c r="C148" s="190" t="s">
        <v>318</v>
      </c>
      <c r="D148" s="181">
        <v>0.42399999999999999</v>
      </c>
      <c r="E148" s="181">
        <v>0.41399999999999998</v>
      </c>
      <c r="F148" s="181">
        <v>12.2</v>
      </c>
      <c r="G148" s="181">
        <v>295.35399999999998</v>
      </c>
      <c r="H148" s="198">
        <v>308.392</v>
      </c>
      <c r="I148" s="25"/>
    </row>
    <row r="149" spans="3:9" ht="50.1" customHeight="1">
      <c r="C149" s="190" t="s">
        <v>329</v>
      </c>
      <c r="D149" s="136">
        <v>0.17100000000000001</v>
      </c>
      <c r="E149" s="136">
        <v>1.097</v>
      </c>
      <c r="F149" s="136">
        <v>18.210999999999999</v>
      </c>
      <c r="G149" s="136">
        <v>351.89100000000002</v>
      </c>
      <c r="H149" s="158">
        <v>371.37</v>
      </c>
      <c r="I149" s="25"/>
    </row>
    <row r="150" spans="3:9" ht="50.1" customHeight="1">
      <c r="C150" s="171" t="s">
        <v>393</v>
      </c>
      <c r="D150" s="146">
        <v>0.17</v>
      </c>
      <c r="E150" s="136">
        <v>0.52900000000000003</v>
      </c>
      <c r="F150" s="136">
        <v>13.632</v>
      </c>
      <c r="G150" s="136">
        <v>347.69400000000002</v>
      </c>
      <c r="H150" s="158">
        <v>362.024</v>
      </c>
      <c r="I150" s="25"/>
    </row>
    <row r="151" spans="3:9" ht="50.1" customHeight="1">
      <c r="C151" s="366" t="s">
        <v>398</v>
      </c>
      <c r="D151" s="165">
        <v>0</v>
      </c>
      <c r="E151" s="161">
        <v>0.36499999999999999</v>
      </c>
      <c r="F151" s="161">
        <v>6.2460000000000004</v>
      </c>
      <c r="G151" s="161">
        <v>475.97800000000001</v>
      </c>
      <c r="H151" s="163">
        <v>482.58800000000002</v>
      </c>
      <c r="I151" s="25"/>
    </row>
    <row r="152" spans="3:9" ht="32.1" customHeight="1">
      <c r="C152" s="39"/>
      <c r="D152" s="36"/>
      <c r="E152" s="24"/>
      <c r="F152" s="36"/>
      <c r="G152" s="36"/>
      <c r="H152" s="24"/>
      <c r="I152" s="24"/>
    </row>
    <row r="153" spans="3:9" ht="32.1" customHeight="1">
      <c r="C153" s="39"/>
      <c r="D153" s="36"/>
      <c r="E153" s="24"/>
      <c r="F153" s="36"/>
      <c r="G153" s="103"/>
      <c r="H153" s="24"/>
      <c r="I153" s="24"/>
    </row>
    <row r="154" spans="3:9" ht="32.1" customHeight="1">
      <c r="C154" s="39"/>
      <c r="D154" s="36"/>
      <c r="E154" s="24"/>
      <c r="F154" s="36"/>
      <c r="G154" s="103"/>
      <c r="H154" s="24"/>
      <c r="I154" s="24"/>
    </row>
    <row r="155" spans="3:9" ht="32.1" customHeight="1">
      <c r="C155" s="39"/>
      <c r="D155" s="36"/>
      <c r="E155" s="24"/>
      <c r="F155" s="36"/>
      <c r="G155" s="103"/>
      <c r="H155" s="24"/>
      <c r="I155" s="24"/>
    </row>
    <row r="156" spans="3:9" ht="32.1" customHeight="1">
      <c r="C156" s="39"/>
      <c r="D156" s="36"/>
      <c r="E156" s="24"/>
      <c r="F156" s="36"/>
      <c r="G156" s="103"/>
      <c r="H156" s="24"/>
      <c r="I156" s="24"/>
    </row>
    <row r="157" spans="3:9" ht="32.1" customHeight="1">
      <c r="C157" s="39"/>
      <c r="D157" s="36"/>
      <c r="E157" s="24"/>
      <c r="F157" s="36"/>
      <c r="G157" s="94"/>
      <c r="H157" s="24"/>
      <c r="I157" s="24"/>
    </row>
    <row r="158" spans="3:9" ht="32.1" customHeight="1">
      <c r="C158" s="442" t="s">
        <v>242</v>
      </c>
      <c r="D158" s="442"/>
      <c r="E158" s="442"/>
      <c r="F158" s="442"/>
      <c r="G158" s="442"/>
      <c r="H158" s="442"/>
      <c r="I158" s="29"/>
    </row>
    <row r="159" spans="3:9" ht="32.1" customHeight="1">
      <c r="C159" s="21"/>
      <c r="D159" s="21"/>
      <c r="E159" s="21"/>
      <c r="F159" s="21"/>
      <c r="G159" s="21"/>
      <c r="H159" s="21"/>
      <c r="I159" s="29"/>
    </row>
    <row r="160" spans="3:9" ht="32.1" customHeight="1">
      <c r="C160" s="117" t="s">
        <v>11</v>
      </c>
      <c r="D160" s="117"/>
      <c r="E160" s="117"/>
      <c r="F160" s="117"/>
      <c r="G160" s="462" t="s">
        <v>31</v>
      </c>
      <c r="H160" s="462"/>
      <c r="I160" s="29"/>
    </row>
    <row r="161" spans="3:9" ht="32.1" customHeight="1">
      <c r="C161" s="117"/>
      <c r="D161" s="117"/>
      <c r="E161" s="117"/>
      <c r="F161" s="117"/>
      <c r="G161" s="117"/>
      <c r="H161" s="120"/>
      <c r="I161" s="29"/>
    </row>
    <row r="162" spans="3:9" ht="32.1" customHeight="1">
      <c r="C162" s="452" t="s">
        <v>37</v>
      </c>
      <c r="D162" s="452"/>
      <c r="E162" s="452"/>
      <c r="F162" s="452"/>
      <c r="G162" s="452"/>
      <c r="H162" s="452"/>
    </row>
    <row r="163" spans="3:9" ht="32.1" customHeight="1">
      <c r="H163" s="10" t="s">
        <v>190</v>
      </c>
    </row>
    <row r="164" spans="3:9" ht="39.950000000000003" customHeight="1">
      <c r="C164" s="466" t="s">
        <v>12</v>
      </c>
      <c r="D164" s="457" t="s">
        <v>295</v>
      </c>
      <c r="E164" s="457" t="s">
        <v>296</v>
      </c>
      <c r="F164" s="457" t="s">
        <v>297</v>
      </c>
      <c r="G164" s="457" t="s">
        <v>326</v>
      </c>
      <c r="H164" s="464" t="s">
        <v>0</v>
      </c>
    </row>
    <row r="165" spans="3:9" ht="39.950000000000003" customHeight="1">
      <c r="C165" s="467"/>
      <c r="D165" s="458"/>
      <c r="E165" s="458"/>
      <c r="F165" s="458"/>
      <c r="G165" s="458"/>
      <c r="H165" s="465"/>
    </row>
    <row r="166" spans="3:9" ht="50.1" customHeight="1">
      <c r="C166" s="171" t="s">
        <v>26</v>
      </c>
      <c r="D166" s="146">
        <v>92.356999999999999</v>
      </c>
      <c r="E166" s="146">
        <v>12.598000000000001</v>
      </c>
      <c r="F166" s="146">
        <v>37.033000000000001</v>
      </c>
      <c r="G166" s="146">
        <v>120.605</v>
      </c>
      <c r="H166" s="158">
        <v>262.59300000000002</v>
      </c>
      <c r="I166" s="25"/>
    </row>
    <row r="167" spans="3:9" ht="50.1" customHeight="1">
      <c r="C167" s="171" t="s">
        <v>74</v>
      </c>
      <c r="D167" s="146">
        <v>95.697000000000003</v>
      </c>
      <c r="E167" s="146">
        <v>11.920999999999999</v>
      </c>
      <c r="F167" s="146">
        <v>38.319000000000003</v>
      </c>
      <c r="G167" s="146">
        <v>96.47</v>
      </c>
      <c r="H167" s="158">
        <v>242.40700000000001</v>
      </c>
      <c r="I167" s="25"/>
    </row>
    <row r="168" spans="3:9" ht="50.1" customHeight="1">
      <c r="C168" s="171" t="s">
        <v>86</v>
      </c>
      <c r="D168" s="146">
        <v>77.004999999999995</v>
      </c>
      <c r="E168" s="146">
        <v>11.276</v>
      </c>
      <c r="F168" s="146">
        <v>54.981999999999999</v>
      </c>
      <c r="G168" s="146">
        <v>86.015000000000001</v>
      </c>
      <c r="H168" s="158">
        <v>229.27799999999996</v>
      </c>
      <c r="I168" s="25"/>
    </row>
    <row r="169" spans="3:9" ht="50.1" customHeight="1">
      <c r="C169" s="171" t="s">
        <v>88</v>
      </c>
      <c r="D169" s="146">
        <v>71.454999999999998</v>
      </c>
      <c r="E169" s="146">
        <v>26.22</v>
      </c>
      <c r="F169" s="146">
        <v>66.460999999999999</v>
      </c>
      <c r="G169" s="146">
        <v>87.57</v>
      </c>
      <c r="H169" s="158">
        <v>251.70599999999999</v>
      </c>
      <c r="I169" s="25"/>
    </row>
    <row r="170" spans="3:9" ht="50.1" customHeight="1">
      <c r="C170" s="171" t="s">
        <v>89</v>
      </c>
      <c r="D170" s="146">
        <v>48.393000000000001</v>
      </c>
      <c r="E170" s="146">
        <v>27.533000000000001</v>
      </c>
      <c r="F170" s="146">
        <v>65.015000000000001</v>
      </c>
      <c r="G170" s="146">
        <v>153.071</v>
      </c>
      <c r="H170" s="158">
        <v>294.012</v>
      </c>
      <c r="I170" s="25"/>
    </row>
    <row r="171" spans="3:9" ht="50.1" customHeight="1">
      <c r="C171" s="171" t="s">
        <v>153</v>
      </c>
      <c r="D171" s="146">
        <v>48.567</v>
      </c>
      <c r="E171" s="146">
        <v>42.570999999999998</v>
      </c>
      <c r="F171" s="146">
        <v>53.021999999999998</v>
      </c>
      <c r="G171" s="146">
        <v>132.69999999999999</v>
      </c>
      <c r="H171" s="158">
        <v>276.86</v>
      </c>
      <c r="I171" s="25"/>
    </row>
    <row r="172" spans="3:9" ht="50.1" customHeight="1">
      <c r="C172" s="171" t="s">
        <v>228</v>
      </c>
      <c r="D172" s="181">
        <v>47.500999999999998</v>
      </c>
      <c r="E172" s="181">
        <v>51.835000000000001</v>
      </c>
      <c r="F172" s="181">
        <v>36.317</v>
      </c>
      <c r="G172" s="181">
        <v>209.994</v>
      </c>
      <c r="H172" s="198">
        <v>345.64699999999999</v>
      </c>
      <c r="I172" s="25"/>
    </row>
    <row r="173" spans="3:9" ht="50.1" customHeight="1">
      <c r="C173" s="190" t="s">
        <v>303</v>
      </c>
      <c r="D173" s="181">
        <v>44.451999999999998</v>
      </c>
      <c r="E173" s="181">
        <v>2.5030000000000001</v>
      </c>
      <c r="F173" s="181">
        <v>32.061</v>
      </c>
      <c r="G173" s="181">
        <v>222.09800000000001</v>
      </c>
      <c r="H173" s="198">
        <v>301.11400000000003</v>
      </c>
      <c r="I173" s="25"/>
    </row>
    <row r="174" spans="3:9" ht="50.1" customHeight="1">
      <c r="C174" s="190" t="s">
        <v>318</v>
      </c>
      <c r="D174" s="181">
        <v>39.183</v>
      </c>
      <c r="E174" s="181">
        <v>1.94</v>
      </c>
      <c r="F174" s="181">
        <v>28.753</v>
      </c>
      <c r="G174" s="181">
        <v>238.35599999999999</v>
      </c>
      <c r="H174" s="198">
        <v>308.23199999999997</v>
      </c>
      <c r="I174" s="25"/>
    </row>
    <row r="175" spans="3:9" ht="50.1" customHeight="1">
      <c r="C175" s="190" t="s">
        <v>329</v>
      </c>
      <c r="D175" s="136">
        <v>34.804000000000002</v>
      </c>
      <c r="E175" s="136">
        <v>1.407</v>
      </c>
      <c r="F175" s="136">
        <v>22.577000000000002</v>
      </c>
      <c r="G175" s="136">
        <v>313.83499999999998</v>
      </c>
      <c r="H175" s="208">
        <v>372.62299999999999</v>
      </c>
      <c r="I175" s="25"/>
    </row>
    <row r="176" spans="3:9" ht="50.1" customHeight="1">
      <c r="C176" s="171" t="s">
        <v>393</v>
      </c>
      <c r="D176" s="146">
        <v>38.130000000000003</v>
      </c>
      <c r="E176" s="136">
        <v>1.077</v>
      </c>
      <c r="F176" s="146">
        <v>17.66</v>
      </c>
      <c r="G176" s="136">
        <v>496.46100000000001</v>
      </c>
      <c r="H176" s="208">
        <v>553.32799999999997</v>
      </c>
      <c r="I176" s="25"/>
    </row>
    <row r="177" spans="3:9" ht="50.1" customHeight="1">
      <c r="C177" s="366" t="s">
        <v>398</v>
      </c>
      <c r="D177" s="165">
        <v>17.099</v>
      </c>
      <c r="E177" s="161">
        <v>0.73499999999999999</v>
      </c>
      <c r="F177" s="165">
        <v>8.4920000000000009</v>
      </c>
      <c r="G177" s="161">
        <v>249.995</v>
      </c>
      <c r="H177" s="162">
        <v>276.32100000000003</v>
      </c>
      <c r="I177" s="25"/>
    </row>
    <row r="178" spans="3:9" ht="32.1" customHeight="1">
      <c r="C178" s="39"/>
      <c r="D178" s="36"/>
      <c r="E178" s="36"/>
      <c r="F178" s="36"/>
      <c r="G178" s="36"/>
      <c r="H178" s="24"/>
      <c r="I178" s="24"/>
    </row>
    <row r="179" spans="3:9" ht="32.1" customHeight="1">
      <c r="C179" s="39"/>
      <c r="D179" s="36"/>
      <c r="E179" s="36"/>
      <c r="F179" s="36"/>
      <c r="G179" s="24"/>
      <c r="H179" s="24"/>
      <c r="I179" s="24"/>
    </row>
    <row r="180" spans="3:9" ht="32.1" customHeight="1">
      <c r="C180" s="39"/>
      <c r="D180" s="36"/>
      <c r="E180" s="36"/>
      <c r="F180" s="36"/>
      <c r="G180" s="24"/>
      <c r="H180" s="24"/>
      <c r="I180" s="24"/>
    </row>
    <row r="181" spans="3:9" ht="32.1" customHeight="1">
      <c r="C181" s="39"/>
      <c r="D181" s="36"/>
      <c r="E181" s="36"/>
      <c r="F181" s="36"/>
      <c r="G181" s="24"/>
      <c r="H181" s="24"/>
      <c r="I181" s="24"/>
    </row>
    <row r="182" spans="3:9" ht="32.1" customHeight="1">
      <c r="C182" s="39"/>
      <c r="D182" s="36"/>
      <c r="E182" s="36"/>
      <c r="F182" s="36"/>
      <c r="G182" s="24"/>
      <c r="H182" s="24"/>
      <c r="I182" s="24"/>
    </row>
    <row r="183" spans="3:9" ht="32.1" customHeight="1">
      <c r="C183" s="39"/>
      <c r="D183" s="36"/>
      <c r="E183" s="36"/>
      <c r="F183" s="36"/>
      <c r="G183" s="94"/>
      <c r="H183" s="24"/>
      <c r="I183" s="24"/>
    </row>
    <row r="184" spans="3:9" ht="32.1" customHeight="1"/>
  </sheetData>
  <mergeCells count="60">
    <mergeCell ref="C106:H106"/>
    <mergeCell ref="G60:G61"/>
    <mergeCell ref="E34:E35"/>
    <mergeCell ref="G82:H82"/>
    <mergeCell ref="D34:D35"/>
    <mergeCell ref="C86:C87"/>
    <mergeCell ref="C84:H84"/>
    <mergeCell ref="H86:H87"/>
    <mergeCell ref="C34:C35"/>
    <mergeCell ref="C54:H54"/>
    <mergeCell ref="D86:D87"/>
    <mergeCell ref="E86:E87"/>
    <mergeCell ref="F86:F87"/>
    <mergeCell ref="G86:G87"/>
    <mergeCell ref="F34:F35"/>
    <mergeCell ref="G34:G35"/>
    <mergeCell ref="H112:H113"/>
    <mergeCell ref="D112:D113"/>
    <mergeCell ref="E112:E113"/>
    <mergeCell ref="F112:F113"/>
    <mergeCell ref="G112:G113"/>
    <mergeCell ref="C164:C165"/>
    <mergeCell ref="H164:H165"/>
    <mergeCell ref="C158:H158"/>
    <mergeCell ref="G108:H108"/>
    <mergeCell ref="C162:H162"/>
    <mergeCell ref="C110:H110"/>
    <mergeCell ref="C132:H132"/>
    <mergeCell ref="C136:H136"/>
    <mergeCell ref="G160:H160"/>
    <mergeCell ref="D164:D165"/>
    <mergeCell ref="E164:E165"/>
    <mergeCell ref="F164:F165"/>
    <mergeCell ref="G164:G165"/>
    <mergeCell ref="G134:H134"/>
    <mergeCell ref="C138:C139"/>
    <mergeCell ref="H138:H139"/>
    <mergeCell ref="D138:D139"/>
    <mergeCell ref="E138:E139"/>
    <mergeCell ref="F138:F139"/>
    <mergeCell ref="G138:G139"/>
    <mergeCell ref="C112:C113"/>
    <mergeCell ref="C1:H1"/>
    <mergeCell ref="C5:H5"/>
    <mergeCell ref="C28:H28"/>
    <mergeCell ref="C32:H32"/>
    <mergeCell ref="C7:C8"/>
    <mergeCell ref="H7:H8"/>
    <mergeCell ref="D7:D8"/>
    <mergeCell ref="E7:E8"/>
    <mergeCell ref="F7:F8"/>
    <mergeCell ref="G7:G8"/>
    <mergeCell ref="H34:H35"/>
    <mergeCell ref="H60:H61"/>
    <mergeCell ref="C58:H58"/>
    <mergeCell ref="C80:H80"/>
    <mergeCell ref="C60:C61"/>
    <mergeCell ref="E60:E61"/>
    <mergeCell ref="F60:F61"/>
    <mergeCell ref="D60:D61"/>
  </mergeCells>
  <phoneticPr fontId="2" type="noConversion"/>
  <printOptions horizontalCentered="1"/>
  <pageMargins left="0.25" right="0.25" top="0.75" bottom="0.88" header="0.3" footer="0.48"/>
  <pageSetup scale="65" orientation="portrait" r:id="rId1"/>
  <headerFooter alignWithMargins="0"/>
  <rowBreaks count="12" manualBreakCount="12">
    <brk id="24" max="8" man="1"/>
    <brk id="27" max="7" man="1"/>
    <brk id="53" max="7" man="1"/>
    <brk id="79" max="7" man="1"/>
    <brk id="102" max="8" man="1"/>
    <brk id="105" max="7" man="1"/>
    <brk id="128" max="8" man="1"/>
    <brk id="131" max="7" man="1"/>
    <brk id="154" max="8" man="1"/>
    <brk id="157" max="7" man="1"/>
    <brk id="180" max="8" man="1"/>
    <brk id="18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B1:G207"/>
  <sheetViews>
    <sheetView view="pageBreakPreview" workbookViewId="0"/>
  </sheetViews>
  <sheetFormatPr defaultRowHeight="12.75"/>
  <cols>
    <col min="2" max="6" width="20.7109375" customWidth="1"/>
    <col min="7" max="7" width="18.140625" customWidth="1"/>
  </cols>
  <sheetData>
    <row r="1" spans="2:7" ht="35.1" customHeight="1">
      <c r="B1" s="469" t="s">
        <v>243</v>
      </c>
      <c r="C1" s="469"/>
      <c r="D1" s="469"/>
      <c r="E1" s="469"/>
      <c r="F1" s="469"/>
      <c r="G1" s="29"/>
    </row>
    <row r="2" spans="2:7" ht="35.1" customHeight="1">
      <c r="B2" s="154"/>
      <c r="C2" s="166"/>
      <c r="D2" s="166"/>
      <c r="E2" s="166"/>
      <c r="F2" s="166"/>
      <c r="G2" s="29"/>
    </row>
    <row r="3" spans="2:7" ht="35.1" customHeight="1">
      <c r="B3" s="174" t="s">
        <v>76</v>
      </c>
      <c r="C3" s="38"/>
      <c r="D3" s="38"/>
      <c r="E3" s="38"/>
      <c r="F3" s="175" t="s">
        <v>29</v>
      </c>
      <c r="G3" s="29"/>
    </row>
    <row r="4" spans="2:7" ht="35.1" customHeight="1">
      <c r="B4" s="38"/>
      <c r="C4" s="38"/>
      <c r="D4" s="38"/>
      <c r="E4" s="38"/>
      <c r="F4" s="176"/>
    </row>
    <row r="5" spans="2:7" ht="35.1" customHeight="1">
      <c r="B5" s="470" t="s">
        <v>39</v>
      </c>
      <c r="C5" s="470"/>
      <c r="D5" s="470"/>
      <c r="E5" s="470"/>
      <c r="F5" s="470"/>
    </row>
    <row r="6" spans="2:7" ht="35.1" customHeight="1">
      <c r="B6" s="38"/>
      <c r="C6" s="38"/>
      <c r="D6" s="38"/>
      <c r="E6" s="38"/>
      <c r="F6" s="177" t="s">
        <v>190</v>
      </c>
    </row>
    <row r="7" spans="2:7" ht="54.95" customHeight="1">
      <c r="B7" s="285" t="s">
        <v>12</v>
      </c>
      <c r="C7" s="285" t="s">
        <v>191</v>
      </c>
      <c r="D7" s="285" t="s">
        <v>180</v>
      </c>
      <c r="E7" s="285" t="s">
        <v>192</v>
      </c>
      <c r="F7" s="285" t="s">
        <v>0</v>
      </c>
      <c r="G7" s="33"/>
    </row>
    <row r="8" spans="2:7" ht="50.1" customHeight="1">
      <c r="B8" s="171" t="s">
        <v>26</v>
      </c>
      <c r="C8" s="146">
        <v>61716.568000000014</v>
      </c>
      <c r="D8" s="146">
        <v>5339.6460000000006</v>
      </c>
      <c r="E8" s="146">
        <v>10624.217000000001</v>
      </c>
      <c r="F8" s="158">
        <v>77680.431000000011</v>
      </c>
      <c r="G8" s="24"/>
    </row>
    <row r="9" spans="2:7" ht="50.1" customHeight="1">
      <c r="B9" s="171" t="s">
        <v>74</v>
      </c>
      <c r="C9" s="146">
        <v>56867.008000000002</v>
      </c>
      <c r="D9" s="146">
        <v>5699.46</v>
      </c>
      <c r="E9" s="160">
        <v>6994.9070000000011</v>
      </c>
      <c r="F9" s="158">
        <v>69561.375</v>
      </c>
      <c r="G9" s="24"/>
    </row>
    <row r="10" spans="2:7" ht="50.1" customHeight="1">
      <c r="B10" s="171" t="s">
        <v>86</v>
      </c>
      <c r="C10" s="146">
        <v>58267.013999999996</v>
      </c>
      <c r="D10" s="146">
        <v>5809.26</v>
      </c>
      <c r="E10" s="146">
        <v>1375.5140000000001</v>
      </c>
      <c r="F10" s="158">
        <v>65451.788</v>
      </c>
      <c r="G10" s="24"/>
    </row>
    <row r="11" spans="2:7" ht="50.1" customHeight="1">
      <c r="B11" s="171" t="s">
        <v>88</v>
      </c>
      <c r="C11" s="146">
        <v>52014.64</v>
      </c>
      <c r="D11" s="146">
        <v>7271.0300000000007</v>
      </c>
      <c r="E11" s="146">
        <v>4847.0889999999999</v>
      </c>
      <c r="F11" s="158">
        <v>64132.758999999998</v>
      </c>
      <c r="G11" s="24"/>
    </row>
    <row r="12" spans="2:7" ht="50.1" customHeight="1">
      <c r="B12" s="171" t="s">
        <v>89</v>
      </c>
      <c r="C12" s="146">
        <v>56368.59</v>
      </c>
      <c r="D12" s="146">
        <v>7264.1189999999997</v>
      </c>
      <c r="E12" s="146">
        <v>7473.9979999999996</v>
      </c>
      <c r="F12" s="158">
        <v>71106.706999999995</v>
      </c>
      <c r="G12" s="24"/>
    </row>
    <row r="13" spans="2:7" ht="50.1" customHeight="1">
      <c r="B13" s="171" t="s">
        <v>153</v>
      </c>
      <c r="C13" s="146">
        <v>63285.628999999994</v>
      </c>
      <c r="D13" s="146">
        <v>9483.9659999999985</v>
      </c>
      <c r="E13" s="146">
        <v>9164.1520000000037</v>
      </c>
      <c r="F13" s="158">
        <v>81933.746999999988</v>
      </c>
      <c r="G13" s="24"/>
    </row>
    <row r="14" spans="2:7" ht="50.1" customHeight="1">
      <c r="B14" s="171" t="s">
        <v>228</v>
      </c>
      <c r="C14" s="146">
        <v>70352.434000000008</v>
      </c>
      <c r="D14" s="146">
        <v>17544.847999999998</v>
      </c>
      <c r="E14" s="146">
        <v>7522.6840000000002</v>
      </c>
      <c r="F14" s="158">
        <v>95419.966</v>
      </c>
      <c r="G14" s="24"/>
    </row>
    <row r="15" spans="2:7" ht="50.1" customHeight="1">
      <c r="B15" s="190" t="s">
        <v>303</v>
      </c>
      <c r="C15" s="146">
        <v>72837.065000000002</v>
      </c>
      <c r="D15" s="146">
        <v>16636.623</v>
      </c>
      <c r="E15" s="146">
        <v>3373.71</v>
      </c>
      <c r="F15" s="158">
        <v>92847.398000000001</v>
      </c>
      <c r="G15" s="24"/>
    </row>
    <row r="16" spans="2:7" ht="50.1" customHeight="1">
      <c r="B16" s="190" t="s">
        <v>318</v>
      </c>
      <c r="C16" s="146">
        <v>74429.134000000005</v>
      </c>
      <c r="D16" s="146">
        <v>19192.024000000005</v>
      </c>
      <c r="E16" s="146">
        <v>3507.5640000000003</v>
      </c>
      <c r="F16" s="158">
        <v>97128.722000000009</v>
      </c>
      <c r="G16" s="24"/>
    </row>
    <row r="17" spans="2:7" ht="50.1" customHeight="1">
      <c r="B17" s="190" t="s">
        <v>329</v>
      </c>
      <c r="C17" s="146">
        <v>56585.320000000007</v>
      </c>
      <c r="D17" s="146">
        <v>15940.285</v>
      </c>
      <c r="E17" s="146">
        <v>3736.627</v>
      </c>
      <c r="F17" s="158">
        <v>76262.232000000004</v>
      </c>
      <c r="G17" s="24"/>
    </row>
    <row r="18" spans="2:7" ht="50.1" customHeight="1">
      <c r="B18" s="171" t="s">
        <v>393</v>
      </c>
      <c r="C18" s="146">
        <v>60559.894999999997</v>
      </c>
      <c r="D18" s="146">
        <v>18749.141</v>
      </c>
      <c r="E18" s="146">
        <v>3340.1</v>
      </c>
      <c r="F18" s="158">
        <v>82649.134999999995</v>
      </c>
      <c r="G18" s="24"/>
    </row>
    <row r="19" spans="2:7" ht="50.1" customHeight="1">
      <c r="B19" s="366" t="s">
        <v>398</v>
      </c>
      <c r="C19" s="165">
        <v>47075.025999999998</v>
      </c>
      <c r="D19" s="165">
        <v>12928.628000000001</v>
      </c>
      <c r="E19" s="165">
        <v>2065.9929999999999</v>
      </c>
      <c r="F19" s="163">
        <v>62069.646999999997</v>
      </c>
      <c r="G19" s="24"/>
    </row>
    <row r="20" spans="2:7" ht="35.1" customHeight="1">
      <c r="G20" s="24"/>
    </row>
    <row r="21" spans="2:7" ht="35.1" customHeight="1">
      <c r="B21" s="442" t="s">
        <v>244</v>
      </c>
      <c r="C21" s="442"/>
      <c r="D21" s="442"/>
      <c r="E21" s="442"/>
      <c r="F21" s="442"/>
      <c r="G21" s="29"/>
    </row>
    <row r="22" spans="2:7" ht="35.1" customHeight="1">
      <c r="B22" s="116"/>
      <c r="C22" s="21"/>
      <c r="D22" s="21"/>
      <c r="E22" s="21"/>
      <c r="F22" s="21"/>
      <c r="G22" s="29"/>
    </row>
    <row r="23" spans="2:7" ht="35.1" customHeight="1">
      <c r="B23" s="117" t="s">
        <v>11</v>
      </c>
      <c r="C23" s="117"/>
      <c r="D23" s="117"/>
      <c r="E23" s="117"/>
      <c r="F23" s="119" t="s">
        <v>30</v>
      </c>
      <c r="G23" s="29"/>
    </row>
    <row r="24" spans="2:7" ht="35.1" customHeight="1">
      <c r="B24" s="117"/>
      <c r="C24" s="117"/>
      <c r="D24" s="117"/>
      <c r="E24" s="117"/>
      <c r="F24" s="120"/>
      <c r="G24" s="29"/>
    </row>
    <row r="25" spans="2:7" ht="35.1" customHeight="1">
      <c r="B25" s="461" t="s">
        <v>39</v>
      </c>
      <c r="C25" s="461"/>
      <c r="D25" s="461"/>
      <c r="E25" s="461"/>
      <c r="F25" s="461"/>
    </row>
    <row r="26" spans="2:7" ht="35.1" customHeight="1">
      <c r="F26" s="10" t="s">
        <v>190</v>
      </c>
    </row>
    <row r="27" spans="2:7" ht="54.95" customHeight="1">
      <c r="B27" s="285" t="s">
        <v>12</v>
      </c>
      <c r="C27" s="285" t="s">
        <v>191</v>
      </c>
      <c r="D27" s="285" t="s">
        <v>180</v>
      </c>
      <c r="E27" s="285" t="s">
        <v>192</v>
      </c>
      <c r="F27" s="285" t="s">
        <v>0</v>
      </c>
    </row>
    <row r="28" spans="2:7" ht="50.1" customHeight="1">
      <c r="B28" s="171" t="s">
        <v>26</v>
      </c>
      <c r="C28" s="146">
        <v>48833.4</v>
      </c>
      <c r="D28" s="146">
        <v>4563.415</v>
      </c>
      <c r="E28" s="146">
        <v>9397.5220000000008</v>
      </c>
      <c r="F28" s="158">
        <v>62794.337</v>
      </c>
      <c r="G28" s="24"/>
    </row>
    <row r="29" spans="2:7" ht="50.1" customHeight="1">
      <c r="B29" s="171" t="s">
        <v>74</v>
      </c>
      <c r="C29" s="146">
        <v>45809.758999999998</v>
      </c>
      <c r="D29" s="146">
        <v>4687.232</v>
      </c>
      <c r="E29" s="146">
        <v>6560.9880000000003</v>
      </c>
      <c r="F29" s="158">
        <v>57057.978999999992</v>
      </c>
      <c r="G29" s="24"/>
    </row>
    <row r="30" spans="2:7" ht="50.1" customHeight="1">
      <c r="B30" s="171" t="s">
        <v>86</v>
      </c>
      <c r="C30" s="146">
        <v>47832.262000000002</v>
      </c>
      <c r="D30" s="146">
        <v>4628.6260000000002</v>
      </c>
      <c r="E30" s="146">
        <v>1136.1600000000001</v>
      </c>
      <c r="F30" s="158">
        <v>53597.04800000001</v>
      </c>
      <c r="G30" s="24"/>
    </row>
    <row r="31" spans="2:7" ht="50.1" customHeight="1">
      <c r="B31" s="171" t="s">
        <v>88</v>
      </c>
      <c r="C31" s="146">
        <v>41371.188999999998</v>
      </c>
      <c r="D31" s="146">
        <v>6100.8729999999996</v>
      </c>
      <c r="E31" s="146">
        <v>4468.71</v>
      </c>
      <c r="F31" s="158">
        <v>51940.771999999997</v>
      </c>
      <c r="G31" s="24"/>
    </row>
    <row r="32" spans="2:7" ht="50.1" customHeight="1">
      <c r="B32" s="171" t="s">
        <v>91</v>
      </c>
      <c r="C32" s="146">
        <v>44543.923999999999</v>
      </c>
      <c r="D32" s="146">
        <v>6083.7820000000002</v>
      </c>
      <c r="E32" s="146">
        <v>7028.2039999999997</v>
      </c>
      <c r="F32" s="158">
        <v>57655.909999999996</v>
      </c>
      <c r="G32" s="24"/>
    </row>
    <row r="33" spans="2:7" ht="50.1" customHeight="1">
      <c r="B33" s="171" t="s">
        <v>153</v>
      </c>
      <c r="C33" s="146">
        <v>49514.563999999998</v>
      </c>
      <c r="D33" s="146">
        <v>7981.5320000000002</v>
      </c>
      <c r="E33" s="146">
        <v>8622.9150000000009</v>
      </c>
      <c r="F33" s="158">
        <v>66119.010999999999</v>
      </c>
      <c r="G33" s="24"/>
    </row>
    <row r="34" spans="2:7" ht="50.1" customHeight="1">
      <c r="B34" s="171" t="s">
        <v>228</v>
      </c>
      <c r="C34" s="181">
        <v>55991.644999999997</v>
      </c>
      <c r="D34" s="181">
        <v>14387.63</v>
      </c>
      <c r="E34" s="181">
        <v>7241.8980000000001</v>
      </c>
      <c r="F34" s="198">
        <v>77621.172999999995</v>
      </c>
      <c r="G34" s="24"/>
    </row>
    <row r="35" spans="2:7" ht="50.1" customHeight="1">
      <c r="B35" s="190" t="s">
        <v>303</v>
      </c>
      <c r="C35" s="181">
        <v>59457.9</v>
      </c>
      <c r="D35" s="181">
        <v>13176.929</v>
      </c>
      <c r="E35" s="181">
        <v>3177.27</v>
      </c>
      <c r="F35" s="198">
        <v>75812.099000000002</v>
      </c>
      <c r="G35" s="24"/>
    </row>
    <row r="36" spans="2:7" ht="50.1" customHeight="1">
      <c r="B36" s="190" t="s">
        <v>318</v>
      </c>
      <c r="C36" s="181">
        <v>62135.277999999998</v>
      </c>
      <c r="D36" s="181">
        <v>15004.808000000001</v>
      </c>
      <c r="E36" s="181">
        <v>3334.5889999999999</v>
      </c>
      <c r="F36" s="198">
        <v>80474.674999999988</v>
      </c>
      <c r="G36" s="24"/>
    </row>
    <row r="37" spans="2:7" ht="50.1" customHeight="1">
      <c r="B37" s="190" t="s">
        <v>329</v>
      </c>
      <c r="C37" s="136">
        <v>46392.192000000003</v>
      </c>
      <c r="D37" s="146">
        <v>12540.98</v>
      </c>
      <c r="E37" s="136">
        <v>3556.7339999999999</v>
      </c>
      <c r="F37" s="208">
        <v>62489.906000000003</v>
      </c>
      <c r="G37" s="24"/>
    </row>
    <row r="38" spans="2:7" ht="50.1" customHeight="1">
      <c r="B38" s="171" t="s">
        <v>393</v>
      </c>
      <c r="C38" s="136">
        <v>50527.336000000003</v>
      </c>
      <c r="D38" s="146">
        <v>15688.045</v>
      </c>
      <c r="E38" s="136">
        <v>3218.877</v>
      </c>
      <c r="F38" s="208">
        <v>69434.258000000002</v>
      </c>
      <c r="G38" s="24"/>
    </row>
    <row r="39" spans="2:7" ht="50.1" customHeight="1">
      <c r="B39" s="366" t="s">
        <v>398</v>
      </c>
      <c r="C39" s="165">
        <v>40164.61</v>
      </c>
      <c r="D39" s="165">
        <v>10990.61</v>
      </c>
      <c r="E39" s="161">
        <v>1983.001</v>
      </c>
      <c r="F39" s="162">
        <v>53138.220999999998</v>
      </c>
      <c r="G39" s="24"/>
    </row>
    <row r="40" spans="2:7" ht="35.1" customHeight="1">
      <c r="G40" s="44"/>
    </row>
    <row r="41" spans="2:7" ht="35.1" customHeight="1">
      <c r="B41" s="442" t="s">
        <v>245</v>
      </c>
      <c r="C41" s="471"/>
      <c r="D41" s="471"/>
      <c r="E41" s="471"/>
      <c r="F41" s="471"/>
      <c r="G41" s="36"/>
    </row>
    <row r="42" spans="2:7" ht="35.1" customHeight="1">
      <c r="B42" s="116"/>
      <c r="C42" s="116"/>
      <c r="D42" s="116"/>
      <c r="E42" s="116"/>
      <c r="F42" s="116"/>
      <c r="G42" s="36"/>
    </row>
    <row r="43" spans="2:7" ht="35.1" customHeight="1">
      <c r="B43" s="117" t="s">
        <v>11</v>
      </c>
      <c r="C43" s="117"/>
      <c r="D43" s="117"/>
      <c r="E43" s="117"/>
      <c r="F43" s="119" t="s">
        <v>32</v>
      </c>
      <c r="G43" s="36"/>
    </row>
    <row r="44" spans="2:7" ht="35.1" customHeight="1">
      <c r="B44" s="117"/>
      <c r="C44" s="117"/>
      <c r="D44" s="117"/>
      <c r="E44" s="117"/>
      <c r="F44" s="120"/>
      <c r="G44" s="36"/>
    </row>
    <row r="45" spans="2:7" ht="35.1" customHeight="1">
      <c r="B45" s="461" t="s">
        <v>39</v>
      </c>
      <c r="C45" s="461"/>
      <c r="D45" s="461"/>
      <c r="E45" s="461"/>
      <c r="F45" s="461"/>
      <c r="G45" s="44"/>
    </row>
    <row r="46" spans="2:7" ht="35.1" customHeight="1">
      <c r="F46" s="10" t="s">
        <v>190</v>
      </c>
      <c r="G46" s="44"/>
    </row>
    <row r="47" spans="2:7" ht="54.95" customHeight="1">
      <c r="B47" s="285" t="s">
        <v>12</v>
      </c>
      <c r="C47" s="285" t="s">
        <v>191</v>
      </c>
      <c r="D47" s="285" t="s">
        <v>180</v>
      </c>
      <c r="E47" s="285" t="s">
        <v>192</v>
      </c>
      <c r="F47" s="285" t="s">
        <v>0</v>
      </c>
      <c r="G47" s="44"/>
    </row>
    <row r="48" spans="2:7" ht="50.1" customHeight="1">
      <c r="B48" s="171" t="s">
        <v>26</v>
      </c>
      <c r="C48" s="146">
        <v>8669.9459999999999</v>
      </c>
      <c r="D48" s="146">
        <v>340.36099999999999</v>
      </c>
      <c r="E48" s="146">
        <v>747.16200000000003</v>
      </c>
      <c r="F48" s="158">
        <v>9757.469000000001</v>
      </c>
      <c r="G48" s="24"/>
    </row>
    <row r="49" spans="2:7" ht="50.1" customHeight="1">
      <c r="B49" s="171" t="s">
        <v>74</v>
      </c>
      <c r="C49" s="146">
        <v>7605.68</v>
      </c>
      <c r="D49" s="146">
        <v>530.53800000000001</v>
      </c>
      <c r="E49" s="146">
        <v>244.31800000000001</v>
      </c>
      <c r="F49" s="158">
        <v>8380.5360000000001</v>
      </c>
      <c r="G49" s="24"/>
    </row>
    <row r="50" spans="2:7" ht="50.1" customHeight="1">
      <c r="B50" s="178" t="s">
        <v>86</v>
      </c>
      <c r="C50" s="179">
        <v>6836.7150000000001</v>
      </c>
      <c r="D50" s="179">
        <v>596.40899999999999</v>
      </c>
      <c r="E50" s="179">
        <v>155.85400000000001</v>
      </c>
      <c r="F50" s="158">
        <v>7588.9780000000001</v>
      </c>
      <c r="G50" s="24"/>
    </row>
    <row r="51" spans="2:7" ht="50.1" customHeight="1">
      <c r="B51" s="171" t="s">
        <v>88</v>
      </c>
      <c r="C51" s="146">
        <v>7469.1390000000001</v>
      </c>
      <c r="D51" s="146">
        <v>565.00099999999998</v>
      </c>
      <c r="E51" s="146">
        <v>175.059</v>
      </c>
      <c r="F51" s="158">
        <v>8209.1990000000005</v>
      </c>
      <c r="G51" s="24"/>
    </row>
    <row r="52" spans="2:7" ht="50.1" customHeight="1">
      <c r="B52" s="171" t="s">
        <v>89</v>
      </c>
      <c r="C52" s="146">
        <v>8453.2749999999996</v>
      </c>
      <c r="D52" s="146">
        <v>582.50400000000002</v>
      </c>
      <c r="E52" s="146">
        <v>236.09700000000001</v>
      </c>
      <c r="F52" s="158">
        <v>9271.8760000000002</v>
      </c>
      <c r="G52" s="24"/>
    </row>
    <row r="53" spans="2:7" ht="50.1" customHeight="1">
      <c r="B53" s="171" t="s">
        <v>153</v>
      </c>
      <c r="C53" s="146">
        <v>10104.572</v>
      </c>
      <c r="D53" s="146">
        <v>853.96</v>
      </c>
      <c r="E53" s="146">
        <v>336.34300000000002</v>
      </c>
      <c r="F53" s="158">
        <v>11294.875</v>
      </c>
      <c r="G53" s="24"/>
    </row>
    <row r="54" spans="2:7" ht="50.1" customHeight="1">
      <c r="B54" s="171" t="s">
        <v>228</v>
      </c>
      <c r="C54" s="181">
        <v>10539.534</v>
      </c>
      <c r="D54" s="181">
        <v>2077.4319999999998</v>
      </c>
      <c r="E54" s="181">
        <v>125.803</v>
      </c>
      <c r="F54" s="198">
        <v>12742.769</v>
      </c>
      <c r="G54" s="24"/>
    </row>
    <row r="55" spans="2:7" ht="50.1" customHeight="1">
      <c r="B55" s="190" t="s">
        <v>303</v>
      </c>
      <c r="C55" s="181">
        <v>10043.26</v>
      </c>
      <c r="D55" s="181">
        <v>2461.6779999999999</v>
      </c>
      <c r="E55" s="181">
        <v>66.879000000000005</v>
      </c>
      <c r="F55" s="198">
        <v>12571.817000000001</v>
      </c>
      <c r="G55" s="24"/>
    </row>
    <row r="56" spans="2:7" ht="50.1" customHeight="1">
      <c r="B56" s="171" t="s">
        <v>318</v>
      </c>
      <c r="C56" s="181">
        <v>9268.9459999999999</v>
      </c>
      <c r="D56" s="181">
        <v>3115.221</v>
      </c>
      <c r="E56" s="181">
        <v>46.875999999999998</v>
      </c>
      <c r="F56" s="198">
        <v>12431.043</v>
      </c>
      <c r="G56" s="24"/>
    </row>
    <row r="57" spans="2:7" ht="50.1" customHeight="1">
      <c r="B57" s="171" t="s">
        <v>329</v>
      </c>
      <c r="C57" s="136">
        <v>7302.5010000000002</v>
      </c>
      <c r="D57" s="136">
        <v>2427.6999999999998</v>
      </c>
      <c r="E57" s="136">
        <v>69.096999999999994</v>
      </c>
      <c r="F57" s="158">
        <v>9799.2980000000007</v>
      </c>
      <c r="G57" s="24"/>
    </row>
    <row r="58" spans="2:7" ht="50.1" customHeight="1">
      <c r="B58" s="171" t="s">
        <v>393</v>
      </c>
      <c r="C58" s="136">
        <v>6976.6450000000004</v>
      </c>
      <c r="D58" s="136">
        <v>1978.002</v>
      </c>
      <c r="E58" s="136">
        <v>63.926000000000002</v>
      </c>
      <c r="F58" s="158">
        <v>9018.5730000000003</v>
      </c>
      <c r="G58" s="24"/>
    </row>
    <row r="59" spans="2:7" ht="50.1" customHeight="1">
      <c r="B59" s="366" t="s">
        <v>398</v>
      </c>
      <c r="C59" s="161">
        <v>4287.2650000000003</v>
      </c>
      <c r="D59" s="161">
        <v>989.76199999999994</v>
      </c>
      <c r="E59" s="161">
        <v>23.367000000000001</v>
      </c>
      <c r="F59" s="163">
        <v>5300.3940000000002</v>
      </c>
      <c r="G59" s="24"/>
    </row>
    <row r="60" spans="2:7" ht="34.5" customHeight="1">
      <c r="B60" s="39"/>
      <c r="C60" s="24"/>
      <c r="D60" s="24"/>
      <c r="E60" s="24"/>
      <c r="F60" s="24"/>
      <c r="G60" s="24"/>
    </row>
    <row r="61" spans="2:7" ht="35.1" customHeight="1">
      <c r="B61" s="442" t="s">
        <v>320</v>
      </c>
      <c r="C61" s="471"/>
      <c r="D61" s="471"/>
      <c r="E61" s="471"/>
      <c r="F61" s="471"/>
      <c r="G61" s="36"/>
    </row>
    <row r="62" spans="2:7" ht="35.1" customHeight="1">
      <c r="B62" s="116"/>
      <c r="C62" s="116"/>
      <c r="D62" s="116"/>
      <c r="E62" s="116"/>
      <c r="F62" s="116"/>
      <c r="G62" s="36"/>
    </row>
    <row r="63" spans="2:7" ht="35.1" customHeight="1">
      <c r="B63" s="117"/>
      <c r="C63" s="117"/>
      <c r="D63" s="117"/>
      <c r="E63" s="462" t="s">
        <v>156</v>
      </c>
      <c r="F63" s="462"/>
      <c r="G63" s="36"/>
    </row>
    <row r="64" spans="2:7" ht="35.1" customHeight="1">
      <c r="B64" s="29"/>
      <c r="C64" s="29"/>
      <c r="D64" s="29"/>
      <c r="E64" s="29"/>
      <c r="F64" s="30"/>
      <c r="G64" s="36"/>
    </row>
    <row r="65" spans="2:7" ht="35.1" customHeight="1">
      <c r="B65" s="461" t="s">
        <v>39</v>
      </c>
      <c r="C65" s="461"/>
      <c r="D65" s="461"/>
      <c r="E65" s="461"/>
      <c r="F65" s="461"/>
      <c r="G65" s="136"/>
    </row>
    <row r="66" spans="2:7" ht="35.1" customHeight="1">
      <c r="F66" s="10" t="s">
        <v>190</v>
      </c>
      <c r="G66" s="36"/>
    </row>
    <row r="67" spans="2:7" ht="54.95" customHeight="1">
      <c r="B67" s="285" t="s">
        <v>12</v>
      </c>
      <c r="C67" s="285" t="s">
        <v>191</v>
      </c>
      <c r="D67" s="285" t="s">
        <v>180</v>
      </c>
      <c r="E67" s="285" t="s">
        <v>192</v>
      </c>
      <c r="F67" s="285" t="s">
        <v>0</v>
      </c>
      <c r="G67" s="49"/>
    </row>
    <row r="68" spans="2:7" ht="50.1" customHeight="1">
      <c r="B68" s="171" t="s">
        <v>26</v>
      </c>
      <c r="C68" s="146">
        <v>3701.5</v>
      </c>
      <c r="D68" s="146">
        <v>376.85899999999998</v>
      </c>
      <c r="E68" s="146">
        <v>275.75200000000001</v>
      </c>
      <c r="F68" s="158">
        <v>4354.1109999999999</v>
      </c>
      <c r="G68" s="24"/>
    </row>
    <row r="69" spans="2:7" ht="50.1" customHeight="1">
      <c r="B69" s="171" t="s">
        <v>74</v>
      </c>
      <c r="C69" s="146">
        <v>2973.17</v>
      </c>
      <c r="D69" s="146">
        <v>425.75799999999998</v>
      </c>
      <c r="E69" s="146">
        <v>127.755</v>
      </c>
      <c r="F69" s="158">
        <v>3526.683</v>
      </c>
      <c r="G69" s="24"/>
    </row>
    <row r="70" spans="2:7" ht="50.1" customHeight="1">
      <c r="B70" s="171" t="s">
        <v>86</v>
      </c>
      <c r="C70" s="146">
        <v>3195.2739999999999</v>
      </c>
      <c r="D70" s="146">
        <v>507.61099999999999</v>
      </c>
      <c r="E70" s="146">
        <v>47.402999999999999</v>
      </c>
      <c r="F70" s="158">
        <v>3750.2879999999996</v>
      </c>
      <c r="G70" s="24"/>
    </row>
    <row r="71" spans="2:7" ht="50.1" customHeight="1">
      <c r="B71" s="171" t="s">
        <v>88</v>
      </c>
      <c r="C71" s="146">
        <v>2789.4879999999998</v>
      </c>
      <c r="D71" s="146">
        <v>487.30099999999999</v>
      </c>
      <c r="E71" s="146">
        <v>158.92500000000001</v>
      </c>
      <c r="F71" s="158">
        <v>3435.7139999999999</v>
      </c>
      <c r="G71" s="24"/>
    </row>
    <row r="72" spans="2:7" ht="50.1" customHeight="1">
      <c r="B72" s="171" t="s">
        <v>89</v>
      </c>
      <c r="C72" s="146">
        <v>2896.13</v>
      </c>
      <c r="D72" s="146">
        <v>435.47399999999999</v>
      </c>
      <c r="E72" s="146">
        <v>132.31700000000001</v>
      </c>
      <c r="F72" s="158">
        <v>3463.9210000000003</v>
      </c>
      <c r="G72" s="24"/>
    </row>
    <row r="73" spans="2:7" ht="50.1" customHeight="1">
      <c r="B73" s="171" t="s">
        <v>153</v>
      </c>
      <c r="C73" s="146">
        <v>3130.1120000000001</v>
      </c>
      <c r="D73" s="146">
        <v>444.04599999999999</v>
      </c>
      <c r="E73" s="146">
        <v>152.54</v>
      </c>
      <c r="F73" s="158">
        <v>3726.6979999999999</v>
      </c>
      <c r="G73" s="24"/>
    </row>
    <row r="74" spans="2:7" ht="50.1" customHeight="1">
      <c r="B74" s="171" t="s">
        <v>228</v>
      </c>
      <c r="C74" s="181">
        <v>3248.8960000000002</v>
      </c>
      <c r="D74" s="181">
        <v>698.44899999999996</v>
      </c>
      <c r="E74" s="181">
        <v>88.042000000000002</v>
      </c>
      <c r="F74" s="198">
        <v>4035.3870000000002</v>
      </c>
      <c r="G74" s="24"/>
    </row>
    <row r="75" spans="2:7" ht="50.1" customHeight="1">
      <c r="B75" s="190" t="s">
        <v>303</v>
      </c>
      <c r="C75" s="181">
        <v>2919.0030000000002</v>
      </c>
      <c r="D75" s="181">
        <v>630.75199999999995</v>
      </c>
      <c r="E75" s="181">
        <v>54.768000000000001</v>
      </c>
      <c r="F75" s="198">
        <v>3604.5230000000001</v>
      </c>
      <c r="G75" s="24"/>
    </row>
    <row r="76" spans="2:7" ht="50.1" customHeight="1">
      <c r="B76" s="190" t="s">
        <v>318</v>
      </c>
      <c r="C76" s="136">
        <v>2575.348</v>
      </c>
      <c r="D76" s="136">
        <v>652.32500000000005</v>
      </c>
      <c r="E76" s="136">
        <v>76.239000000000004</v>
      </c>
      <c r="F76" s="208">
        <v>3303.9119999999998</v>
      </c>
      <c r="G76" s="24"/>
    </row>
    <row r="77" spans="2:7" ht="50.1" customHeight="1">
      <c r="B77" s="190" t="s">
        <v>329</v>
      </c>
      <c r="C77" s="136">
        <v>2316.8490000000002</v>
      </c>
      <c r="D77" s="136">
        <v>601.14800000000002</v>
      </c>
      <c r="E77" s="136">
        <v>53.146999999999998</v>
      </c>
      <c r="F77" s="208">
        <v>2971.1440000000002</v>
      </c>
      <c r="G77" s="24"/>
    </row>
    <row r="78" spans="2:7" ht="50.1" customHeight="1">
      <c r="B78" s="171" t="s">
        <v>393</v>
      </c>
      <c r="C78" s="136">
        <v>2490.9540000000002</v>
      </c>
      <c r="D78" s="136">
        <v>528.197</v>
      </c>
      <c r="E78" s="136">
        <v>32.183</v>
      </c>
      <c r="F78" s="208">
        <v>3051.3339999999998</v>
      </c>
      <c r="G78" s="24"/>
    </row>
    <row r="79" spans="2:7" ht="50.1" customHeight="1">
      <c r="B79" s="366" t="s">
        <v>398</v>
      </c>
      <c r="C79" s="161">
        <v>2189.0030000000002</v>
      </c>
      <c r="D79" s="161">
        <v>431.42500000000001</v>
      </c>
      <c r="E79" s="161">
        <v>19.701000000000001</v>
      </c>
      <c r="F79" s="162">
        <v>2640.1280000000002</v>
      </c>
      <c r="G79" s="24"/>
    </row>
    <row r="80" spans="2:7" ht="35.1" customHeight="1">
      <c r="G80" s="44"/>
    </row>
    <row r="81" spans="2:7" ht="35.1" customHeight="1">
      <c r="B81" s="442" t="s">
        <v>246</v>
      </c>
      <c r="C81" s="471"/>
      <c r="D81" s="471"/>
      <c r="E81" s="471"/>
      <c r="F81" s="471"/>
      <c r="G81" s="36"/>
    </row>
    <row r="82" spans="2:7" ht="35.1" customHeight="1">
      <c r="B82" s="116"/>
      <c r="C82" s="116"/>
      <c r="D82" s="116"/>
      <c r="E82" s="116"/>
      <c r="F82" s="116"/>
      <c r="G82" s="36"/>
    </row>
    <row r="83" spans="2:7" ht="35.1" customHeight="1">
      <c r="B83" s="117" t="s">
        <v>11</v>
      </c>
      <c r="C83" s="117"/>
      <c r="D83" s="117"/>
      <c r="E83" s="117"/>
      <c r="F83" s="119" t="s">
        <v>75</v>
      </c>
      <c r="G83" s="36"/>
    </row>
    <row r="84" spans="2:7" ht="35.1" customHeight="1">
      <c r="F84" s="18"/>
      <c r="G84" s="44"/>
    </row>
    <row r="85" spans="2:7" ht="35.1" customHeight="1">
      <c r="B85" s="461" t="s">
        <v>39</v>
      </c>
      <c r="C85" s="461"/>
      <c r="D85" s="461"/>
      <c r="E85" s="461"/>
      <c r="F85" s="461"/>
      <c r="G85" s="44"/>
    </row>
    <row r="86" spans="2:7" ht="35.1" customHeight="1">
      <c r="F86" s="10" t="s">
        <v>190</v>
      </c>
      <c r="G86" s="44"/>
    </row>
    <row r="87" spans="2:7" ht="54.95" customHeight="1">
      <c r="B87" s="285" t="s">
        <v>12</v>
      </c>
      <c r="C87" s="285" t="s">
        <v>191</v>
      </c>
      <c r="D87" s="285" t="s">
        <v>180</v>
      </c>
      <c r="E87" s="285" t="s">
        <v>192</v>
      </c>
      <c r="F87" s="285" t="s">
        <v>0</v>
      </c>
      <c r="G87" s="44"/>
    </row>
    <row r="88" spans="2:7" ht="50.1" customHeight="1">
      <c r="B88" s="171" t="s">
        <v>26</v>
      </c>
      <c r="C88" s="146">
        <v>103.533</v>
      </c>
      <c r="D88" s="146">
        <v>4.444</v>
      </c>
      <c r="E88" s="146">
        <v>96.328999999999994</v>
      </c>
      <c r="F88" s="158">
        <v>204.30599999999998</v>
      </c>
      <c r="G88" s="24"/>
    </row>
    <row r="89" spans="2:7" ht="50.1" customHeight="1">
      <c r="B89" s="171" t="s">
        <v>74</v>
      </c>
      <c r="C89" s="146">
        <v>71.385000000000005</v>
      </c>
      <c r="D89" s="146">
        <v>1.99</v>
      </c>
      <c r="E89" s="146">
        <v>42.07</v>
      </c>
      <c r="F89" s="158">
        <v>115.44499999999999</v>
      </c>
      <c r="G89" s="24"/>
    </row>
    <row r="90" spans="2:7" ht="50.1" customHeight="1">
      <c r="B90" s="171" t="s">
        <v>86</v>
      </c>
      <c r="C90" s="146">
        <v>71.353999999999999</v>
      </c>
      <c r="D90" s="146">
        <v>2.544</v>
      </c>
      <c r="E90" s="146">
        <v>32.930999999999997</v>
      </c>
      <c r="F90" s="158">
        <v>106.82899999999999</v>
      </c>
      <c r="G90" s="24"/>
    </row>
    <row r="91" spans="2:7" ht="50.1" customHeight="1">
      <c r="B91" s="171" t="s">
        <v>88</v>
      </c>
      <c r="C91" s="146">
        <v>94.78</v>
      </c>
      <c r="D91" s="146">
        <v>7.7229999999999999</v>
      </c>
      <c r="E91" s="146">
        <v>28.373999999999999</v>
      </c>
      <c r="F91" s="158">
        <v>130.87700000000001</v>
      </c>
      <c r="G91" s="24"/>
    </row>
    <row r="92" spans="2:7" ht="50.1" customHeight="1">
      <c r="B92" s="171" t="s">
        <v>89</v>
      </c>
      <c r="C92" s="146">
        <v>141.93100000000001</v>
      </c>
      <c r="D92" s="146">
        <v>3.2050000000000001</v>
      </c>
      <c r="E92" s="146">
        <v>32.158000000000001</v>
      </c>
      <c r="F92" s="158">
        <v>177.29400000000004</v>
      </c>
      <c r="G92" s="24"/>
    </row>
    <row r="93" spans="2:7" ht="50.1" customHeight="1">
      <c r="B93" s="171" t="s">
        <v>153</v>
      </c>
      <c r="C93" s="146">
        <v>177.715</v>
      </c>
      <c r="D93" s="146">
        <v>10.382</v>
      </c>
      <c r="E93" s="146">
        <v>28.763000000000002</v>
      </c>
      <c r="F93" s="158">
        <v>216.86</v>
      </c>
      <c r="G93" s="24"/>
    </row>
    <row r="94" spans="2:7" ht="50.1" customHeight="1">
      <c r="B94" s="171" t="s">
        <v>228</v>
      </c>
      <c r="C94" s="181">
        <v>195.73599999999999</v>
      </c>
      <c r="D94" s="181">
        <v>24.25</v>
      </c>
      <c r="E94" s="181">
        <v>42.106000000000002</v>
      </c>
      <c r="F94" s="198">
        <v>262.09199999999998</v>
      </c>
      <c r="G94" s="24"/>
    </row>
    <row r="95" spans="2:7" ht="50.1" customHeight="1">
      <c r="B95" s="190" t="s">
        <v>303</v>
      </c>
      <c r="C95" s="181">
        <v>186.20599999999999</v>
      </c>
      <c r="D95" s="181">
        <v>18.184000000000001</v>
      </c>
      <c r="E95" s="181">
        <v>50.451000000000001</v>
      </c>
      <c r="F95" s="198">
        <v>254.84099999999998</v>
      </c>
      <c r="G95" s="24"/>
    </row>
    <row r="96" spans="2:7" ht="50.1" customHeight="1">
      <c r="B96" s="190" t="s">
        <v>318</v>
      </c>
      <c r="C96" s="181">
        <v>246.61500000000001</v>
      </c>
      <c r="D96" s="181">
        <v>16.266999999999999</v>
      </c>
      <c r="E96" s="181">
        <v>39.587000000000003</v>
      </c>
      <c r="F96" s="198">
        <v>302.46899999999999</v>
      </c>
      <c r="G96" s="24"/>
    </row>
    <row r="97" spans="2:7" ht="50.1" customHeight="1">
      <c r="B97" s="190" t="s">
        <v>329</v>
      </c>
      <c r="C97" s="136">
        <v>213.267</v>
      </c>
      <c r="D97" s="136">
        <v>5.9669999999999996</v>
      </c>
      <c r="E97" s="136">
        <v>38.656999999999996</v>
      </c>
      <c r="F97" s="208">
        <v>257.89100000000002</v>
      </c>
      <c r="G97" s="24"/>
    </row>
    <row r="98" spans="2:7" ht="50.1" customHeight="1">
      <c r="B98" s="171" t="s">
        <v>393</v>
      </c>
      <c r="C98" s="136">
        <v>201.09700000000001</v>
      </c>
      <c r="D98" s="146">
        <v>6.93</v>
      </c>
      <c r="E98" s="136">
        <v>21.591000000000001</v>
      </c>
      <c r="F98" s="208">
        <v>229.61799999999999</v>
      </c>
      <c r="G98" s="24"/>
    </row>
    <row r="99" spans="2:7" ht="50.1" customHeight="1">
      <c r="B99" s="366" t="s">
        <v>398</v>
      </c>
      <c r="C99" s="161">
        <v>193.53100000000001</v>
      </c>
      <c r="D99" s="161">
        <v>4.9480000000000004</v>
      </c>
      <c r="E99" s="161">
        <v>33.515999999999998</v>
      </c>
      <c r="F99" s="162">
        <v>231.995</v>
      </c>
      <c r="G99" s="24"/>
    </row>
    <row r="100" spans="2:7" ht="35.1" customHeight="1">
      <c r="G100" s="44"/>
    </row>
    <row r="101" spans="2:7" ht="35.1" customHeight="1">
      <c r="B101" s="442" t="s">
        <v>319</v>
      </c>
      <c r="C101" s="471"/>
      <c r="D101" s="471"/>
      <c r="E101" s="471"/>
      <c r="F101" s="471"/>
      <c r="G101" s="36"/>
    </row>
    <row r="102" spans="2:7" ht="35.1" customHeight="1">
      <c r="B102" s="116"/>
      <c r="C102" s="116"/>
      <c r="D102" s="116"/>
      <c r="E102" s="116"/>
      <c r="F102" s="116"/>
      <c r="G102" s="36"/>
    </row>
    <row r="103" spans="2:7" ht="35.1" customHeight="1">
      <c r="B103" s="117" t="s">
        <v>11</v>
      </c>
      <c r="C103" s="117"/>
      <c r="D103" s="117"/>
      <c r="E103" s="462" t="s">
        <v>69</v>
      </c>
      <c r="F103" s="462"/>
      <c r="G103" s="36"/>
    </row>
    <row r="104" spans="2:7" ht="35.1" customHeight="1">
      <c r="B104" s="29"/>
      <c r="C104" s="29"/>
      <c r="D104" s="29"/>
      <c r="E104" s="29"/>
      <c r="F104" s="30"/>
      <c r="G104" s="36"/>
    </row>
    <row r="105" spans="2:7" ht="35.1" customHeight="1">
      <c r="B105" s="461" t="s">
        <v>39</v>
      </c>
      <c r="C105" s="461"/>
      <c r="D105" s="461"/>
      <c r="E105" s="461"/>
      <c r="F105" s="461"/>
      <c r="G105" s="44"/>
    </row>
    <row r="106" spans="2:7" ht="35.1" customHeight="1">
      <c r="F106" s="10" t="s">
        <v>190</v>
      </c>
      <c r="G106" s="44"/>
    </row>
    <row r="107" spans="2:7" ht="54.95" customHeight="1">
      <c r="B107" s="285" t="s">
        <v>12</v>
      </c>
      <c r="C107" s="285" t="s">
        <v>191</v>
      </c>
      <c r="D107" s="285" t="s">
        <v>180</v>
      </c>
      <c r="E107" s="285" t="s">
        <v>192</v>
      </c>
      <c r="F107" s="285" t="s">
        <v>0</v>
      </c>
      <c r="G107" s="44"/>
    </row>
    <row r="108" spans="2:7" ht="50.1" customHeight="1">
      <c r="B108" s="171" t="s">
        <v>26</v>
      </c>
      <c r="C108" s="146">
        <v>216.535</v>
      </c>
      <c r="D108" s="146">
        <v>37.963999999999999</v>
      </c>
      <c r="E108" s="146">
        <v>53.116</v>
      </c>
      <c r="F108" s="158">
        <v>307.61500000000001</v>
      </c>
      <c r="G108" s="24"/>
    </row>
    <row r="109" spans="2:7" ht="50.1" customHeight="1">
      <c r="B109" s="171" t="s">
        <v>74</v>
      </c>
      <c r="C109" s="146">
        <v>207.86</v>
      </c>
      <c r="D109" s="146">
        <v>25.472000000000001</v>
      </c>
      <c r="E109" s="146">
        <v>4.9930000000000003</v>
      </c>
      <c r="F109" s="158">
        <v>238.32500000000002</v>
      </c>
      <c r="G109" s="24"/>
    </row>
    <row r="110" spans="2:7" ht="50.1" customHeight="1">
      <c r="B110" s="171" t="s">
        <v>86</v>
      </c>
      <c r="C110" s="146">
        <v>143.38200000000001</v>
      </c>
      <c r="D110" s="146">
        <v>33.585999999999999</v>
      </c>
      <c r="E110" s="146">
        <v>2.399</v>
      </c>
      <c r="F110" s="158">
        <v>179.36700000000002</v>
      </c>
      <c r="G110" s="24"/>
    </row>
    <row r="111" spans="2:7" ht="50.1" customHeight="1">
      <c r="B111" s="171" t="s">
        <v>88</v>
      </c>
      <c r="C111" s="146">
        <v>112.386</v>
      </c>
      <c r="D111" s="146">
        <v>46.77</v>
      </c>
      <c r="E111" s="146">
        <v>5.335</v>
      </c>
      <c r="F111" s="158">
        <v>164.49100000000001</v>
      </c>
      <c r="G111" s="24"/>
    </row>
    <row r="112" spans="2:7" ht="50.1" customHeight="1">
      <c r="B112" s="171" t="s">
        <v>89</v>
      </c>
      <c r="C112" s="146">
        <v>154.33199999999999</v>
      </c>
      <c r="D112" s="146">
        <v>79.665000000000006</v>
      </c>
      <c r="E112" s="146">
        <v>9.6969999999999992</v>
      </c>
      <c r="F112" s="158">
        <v>243.69400000000002</v>
      </c>
      <c r="G112" s="24"/>
    </row>
    <row r="113" spans="2:7" ht="50.1" customHeight="1">
      <c r="B113" s="171" t="s">
        <v>153</v>
      </c>
      <c r="C113" s="146">
        <v>162.78399999999999</v>
      </c>
      <c r="D113" s="146">
        <v>127.97</v>
      </c>
      <c r="E113" s="146">
        <v>8.6890000000000001</v>
      </c>
      <c r="F113" s="158">
        <v>299.44300000000004</v>
      </c>
      <c r="G113" s="24"/>
    </row>
    <row r="114" spans="2:7" ht="50.1" customHeight="1">
      <c r="B114" s="171" t="s">
        <v>228</v>
      </c>
      <c r="C114" s="181">
        <v>150.68600000000001</v>
      </c>
      <c r="D114" s="181">
        <v>253.58699999999999</v>
      </c>
      <c r="E114" s="181">
        <v>8.625</v>
      </c>
      <c r="F114" s="198">
        <v>412.89800000000002</v>
      </c>
      <c r="G114" s="24"/>
    </row>
    <row r="115" spans="2:7" ht="50.1" customHeight="1">
      <c r="B115" s="190" t="s">
        <v>303</v>
      </c>
      <c r="C115" s="181">
        <v>80.158000000000001</v>
      </c>
      <c r="D115" s="181">
        <v>214.74700000000001</v>
      </c>
      <c r="E115" s="181">
        <v>8.1</v>
      </c>
      <c r="F115" s="198">
        <v>303.00500000000005</v>
      </c>
      <c r="G115" s="24"/>
    </row>
    <row r="116" spans="2:7" ht="50.1" customHeight="1">
      <c r="B116" s="190" t="s">
        <v>318</v>
      </c>
      <c r="C116" s="181">
        <v>60.512</v>
      </c>
      <c r="D116" s="181">
        <v>247.88</v>
      </c>
      <c r="E116" s="181">
        <v>0</v>
      </c>
      <c r="F116" s="198">
        <v>308.392</v>
      </c>
      <c r="G116" s="24"/>
    </row>
    <row r="117" spans="2:7" ht="50.1" customHeight="1">
      <c r="B117" s="190" t="s">
        <v>329</v>
      </c>
      <c r="C117" s="136">
        <v>73.856999999999999</v>
      </c>
      <c r="D117" s="136">
        <v>291.30900000000003</v>
      </c>
      <c r="E117" s="136">
        <v>6.2050000000000001</v>
      </c>
      <c r="F117" s="208">
        <v>371.37100000000004</v>
      </c>
      <c r="G117" s="24"/>
    </row>
    <row r="118" spans="2:7" ht="50.1" customHeight="1">
      <c r="B118" s="171" t="s">
        <v>393</v>
      </c>
      <c r="C118" s="136">
        <v>91.218000000000004</v>
      </c>
      <c r="D118" s="136">
        <v>270.70600000000002</v>
      </c>
      <c r="E118" s="146">
        <v>0.1</v>
      </c>
      <c r="F118" s="208">
        <v>362.024</v>
      </c>
      <c r="G118" s="24"/>
    </row>
    <row r="119" spans="2:7" ht="50.1" customHeight="1">
      <c r="B119" s="366" t="s">
        <v>398</v>
      </c>
      <c r="C119" s="161">
        <v>68.558000000000007</v>
      </c>
      <c r="D119" s="165">
        <v>413.68</v>
      </c>
      <c r="E119" s="165">
        <v>0.35</v>
      </c>
      <c r="F119" s="162">
        <v>482.58800000000002</v>
      </c>
      <c r="G119" s="24"/>
    </row>
    <row r="120" spans="2:7" ht="35.1" customHeight="1">
      <c r="G120" s="44"/>
    </row>
    <row r="121" spans="2:7" ht="35.1" customHeight="1">
      <c r="B121" s="442" t="s">
        <v>247</v>
      </c>
      <c r="C121" s="471"/>
      <c r="D121" s="471"/>
      <c r="E121" s="471"/>
      <c r="F121" s="471"/>
      <c r="G121" s="36"/>
    </row>
    <row r="122" spans="2:7" ht="35.1" customHeight="1">
      <c r="B122" s="116"/>
      <c r="C122" s="116"/>
      <c r="D122" s="116"/>
      <c r="E122" s="116"/>
      <c r="F122" s="116"/>
      <c r="G122" s="36"/>
    </row>
    <row r="123" spans="2:7" ht="35.1" customHeight="1">
      <c r="B123" s="117" t="s">
        <v>11</v>
      </c>
      <c r="C123" s="117"/>
      <c r="D123" s="117"/>
      <c r="E123" s="462" t="s">
        <v>31</v>
      </c>
      <c r="F123" s="462"/>
      <c r="G123" s="36"/>
    </row>
    <row r="124" spans="2:7" ht="35.1" customHeight="1">
      <c r="B124" s="117"/>
      <c r="C124" s="117"/>
      <c r="D124" s="117"/>
      <c r="E124" s="117"/>
      <c r="F124" s="120"/>
      <c r="G124" s="36"/>
    </row>
    <row r="125" spans="2:7" ht="35.1" customHeight="1">
      <c r="B125" s="461" t="s">
        <v>39</v>
      </c>
      <c r="C125" s="461"/>
      <c r="D125" s="461"/>
      <c r="E125" s="461"/>
      <c r="F125" s="461"/>
      <c r="G125" s="44"/>
    </row>
    <row r="126" spans="2:7" ht="35.1" customHeight="1">
      <c r="F126" s="10" t="s">
        <v>190</v>
      </c>
      <c r="G126" s="44"/>
    </row>
    <row r="127" spans="2:7" ht="54.95" customHeight="1">
      <c r="B127" s="285" t="s">
        <v>12</v>
      </c>
      <c r="C127" s="285" t="s">
        <v>191</v>
      </c>
      <c r="D127" s="285" t="s">
        <v>180</v>
      </c>
      <c r="E127" s="285" t="s">
        <v>192</v>
      </c>
      <c r="F127" s="285" t="s">
        <v>0</v>
      </c>
      <c r="G127" s="44"/>
    </row>
    <row r="128" spans="2:7" ht="50.1" customHeight="1">
      <c r="B128" s="171" t="s">
        <v>26</v>
      </c>
      <c r="C128" s="146">
        <v>191.654</v>
      </c>
      <c r="D128" s="146">
        <v>16.603000000000002</v>
      </c>
      <c r="E128" s="146">
        <v>54.335999999999999</v>
      </c>
      <c r="F128" s="158">
        <v>262.59300000000002</v>
      </c>
      <c r="G128" s="24"/>
    </row>
    <row r="129" spans="2:7" ht="50.1" customHeight="1">
      <c r="B129" s="171" t="s">
        <v>74</v>
      </c>
      <c r="C129" s="146">
        <v>199.154</v>
      </c>
      <c r="D129" s="146">
        <v>28.47</v>
      </c>
      <c r="E129" s="146">
        <v>14.782999999999999</v>
      </c>
      <c r="F129" s="158">
        <v>242.40699999999998</v>
      </c>
      <c r="G129" s="24"/>
    </row>
    <row r="130" spans="2:7" ht="50.1" customHeight="1">
      <c r="B130" s="171" t="s">
        <v>86</v>
      </c>
      <c r="C130" s="146">
        <v>188.02699999999999</v>
      </c>
      <c r="D130" s="146">
        <v>40.484000000000002</v>
      </c>
      <c r="E130" s="146">
        <v>0.76700000000000002</v>
      </c>
      <c r="F130" s="158">
        <v>229.27799999999999</v>
      </c>
      <c r="G130" s="24"/>
    </row>
    <row r="131" spans="2:7" ht="50.1" customHeight="1">
      <c r="B131" s="171" t="s">
        <v>88</v>
      </c>
      <c r="C131" s="146">
        <v>177.65799999999999</v>
      </c>
      <c r="D131" s="146">
        <v>63.362000000000002</v>
      </c>
      <c r="E131" s="146">
        <v>10.686</v>
      </c>
      <c r="F131" s="158">
        <v>251.70599999999999</v>
      </c>
      <c r="G131" s="24"/>
    </row>
    <row r="132" spans="2:7" ht="50.1" customHeight="1">
      <c r="B132" s="171" t="s">
        <v>89</v>
      </c>
      <c r="C132" s="146">
        <v>178.99799999999999</v>
      </c>
      <c r="D132" s="146">
        <v>79.489000000000004</v>
      </c>
      <c r="E132" s="146">
        <v>35.524999999999999</v>
      </c>
      <c r="F132" s="158">
        <v>294.01199999999994</v>
      </c>
      <c r="G132" s="24"/>
    </row>
    <row r="133" spans="2:7" ht="50.1" customHeight="1">
      <c r="B133" s="171" t="s">
        <v>153</v>
      </c>
      <c r="C133" s="146">
        <v>195.88200000000001</v>
      </c>
      <c r="D133" s="146">
        <v>66.075999999999993</v>
      </c>
      <c r="E133" s="146">
        <v>14.901999999999999</v>
      </c>
      <c r="F133" s="158">
        <v>276.85999999999996</v>
      </c>
      <c r="G133" s="24"/>
    </row>
    <row r="134" spans="2:7" ht="50.1" customHeight="1">
      <c r="B134" s="171" t="s">
        <v>228</v>
      </c>
      <c r="C134" s="181">
        <v>225.93700000000001</v>
      </c>
      <c r="D134" s="181">
        <v>103.5</v>
      </c>
      <c r="E134" s="181">
        <v>16.21</v>
      </c>
      <c r="F134" s="198">
        <v>345.64699999999999</v>
      </c>
      <c r="G134" s="24"/>
    </row>
    <row r="135" spans="2:7" ht="50.1" customHeight="1">
      <c r="B135" s="190" t="s">
        <v>303</v>
      </c>
      <c r="C135" s="181">
        <v>150.53800000000001</v>
      </c>
      <c r="D135" s="181">
        <v>134.333</v>
      </c>
      <c r="E135" s="181">
        <v>16.242000000000001</v>
      </c>
      <c r="F135" s="198">
        <v>301.113</v>
      </c>
      <c r="G135" s="24"/>
    </row>
    <row r="136" spans="2:7" ht="50.1" customHeight="1">
      <c r="B136" s="190" t="s">
        <v>318</v>
      </c>
      <c r="C136" s="181">
        <v>142.435</v>
      </c>
      <c r="D136" s="181">
        <v>155.523</v>
      </c>
      <c r="E136" s="181">
        <v>10.273</v>
      </c>
      <c r="F136" s="198">
        <v>308.23099999999999</v>
      </c>
      <c r="G136" s="24"/>
    </row>
    <row r="137" spans="2:7" ht="50.1" customHeight="1">
      <c r="B137" s="190" t="s">
        <v>329</v>
      </c>
      <c r="C137" s="136">
        <v>286.654</v>
      </c>
      <c r="D137" s="136">
        <v>73.180999999999997</v>
      </c>
      <c r="E137" s="136">
        <v>12.787000000000001</v>
      </c>
      <c r="F137" s="208">
        <v>372.62199999999996</v>
      </c>
      <c r="G137" s="24"/>
    </row>
    <row r="138" spans="2:7" ht="50.1" customHeight="1">
      <c r="B138" s="171" t="s">
        <v>393</v>
      </c>
      <c r="C138" s="136">
        <v>272.64499999999998</v>
      </c>
      <c r="D138" s="146">
        <v>277.26</v>
      </c>
      <c r="E138" s="136">
        <v>3.423</v>
      </c>
      <c r="F138" s="208">
        <v>553.32799999999997</v>
      </c>
      <c r="G138" s="24"/>
    </row>
    <row r="139" spans="2:7" ht="50.1" customHeight="1">
      <c r="B139" s="366" t="s">
        <v>398</v>
      </c>
      <c r="C139" s="165">
        <v>172.06</v>
      </c>
      <c r="D139" s="165">
        <v>98.203000000000003</v>
      </c>
      <c r="E139" s="165">
        <v>6.0579999999999998</v>
      </c>
      <c r="F139" s="163">
        <v>276.32100000000003</v>
      </c>
      <c r="G139" s="24"/>
    </row>
    <row r="140" spans="2:7" ht="35.1" customHeight="1">
      <c r="G140" s="44"/>
    </row>
    <row r="141" spans="2:7">
      <c r="G141" s="44"/>
    </row>
    <row r="142" spans="2:7">
      <c r="G142" s="44"/>
    </row>
    <row r="143" spans="2:7">
      <c r="G143" s="44"/>
    </row>
    <row r="144" spans="2:7">
      <c r="G144" s="44"/>
    </row>
    <row r="145" spans="7:7">
      <c r="G145" s="44"/>
    </row>
    <row r="146" spans="7:7">
      <c r="G146" s="44"/>
    </row>
    <row r="147" spans="7:7">
      <c r="G147" s="44"/>
    </row>
    <row r="148" spans="7:7">
      <c r="G148" s="44"/>
    </row>
    <row r="149" spans="7:7">
      <c r="G149" s="44"/>
    </row>
    <row r="150" spans="7:7">
      <c r="G150" s="44"/>
    </row>
    <row r="151" spans="7:7">
      <c r="G151" s="44"/>
    </row>
    <row r="152" spans="7:7">
      <c r="G152" s="44"/>
    </row>
    <row r="153" spans="7:7">
      <c r="G153" s="44"/>
    </row>
    <row r="154" spans="7:7">
      <c r="G154" s="44"/>
    </row>
    <row r="155" spans="7:7">
      <c r="G155" s="44"/>
    </row>
    <row r="156" spans="7:7">
      <c r="G156" s="44"/>
    </row>
    <row r="157" spans="7:7">
      <c r="G157" s="44"/>
    </row>
    <row r="158" spans="7:7">
      <c r="G158" s="44"/>
    </row>
    <row r="159" spans="7:7">
      <c r="G159" s="44"/>
    </row>
    <row r="160" spans="7:7">
      <c r="G160" s="44"/>
    </row>
    <row r="161" spans="7:7">
      <c r="G161" s="44"/>
    </row>
    <row r="162" spans="7:7">
      <c r="G162" s="44"/>
    </row>
    <row r="163" spans="7:7">
      <c r="G163" s="44"/>
    </row>
    <row r="164" spans="7:7">
      <c r="G164" s="44"/>
    </row>
    <row r="165" spans="7:7">
      <c r="G165" s="44"/>
    </row>
    <row r="166" spans="7:7">
      <c r="G166" s="44"/>
    </row>
    <row r="167" spans="7:7">
      <c r="G167" s="44"/>
    </row>
    <row r="168" spans="7:7">
      <c r="G168" s="44"/>
    </row>
    <row r="169" spans="7:7">
      <c r="G169" s="44"/>
    </row>
    <row r="170" spans="7:7">
      <c r="G170" s="44"/>
    </row>
    <row r="171" spans="7:7">
      <c r="G171" s="44"/>
    </row>
    <row r="172" spans="7:7">
      <c r="G172" s="44"/>
    </row>
    <row r="173" spans="7:7">
      <c r="G173" s="44"/>
    </row>
    <row r="174" spans="7:7">
      <c r="G174" s="44"/>
    </row>
    <row r="175" spans="7:7">
      <c r="G175" s="44"/>
    </row>
    <row r="176" spans="7:7">
      <c r="G176" s="44"/>
    </row>
    <row r="177" spans="7:7">
      <c r="G177" s="44"/>
    </row>
    <row r="178" spans="7:7">
      <c r="G178" s="44"/>
    </row>
    <row r="179" spans="7:7">
      <c r="G179" s="44"/>
    </row>
    <row r="180" spans="7:7">
      <c r="G180" s="44"/>
    </row>
    <row r="181" spans="7:7">
      <c r="G181" s="44"/>
    </row>
    <row r="182" spans="7:7">
      <c r="G182" s="44"/>
    </row>
    <row r="183" spans="7:7">
      <c r="G183" s="44"/>
    </row>
    <row r="184" spans="7:7">
      <c r="G184" s="44"/>
    </row>
    <row r="185" spans="7:7">
      <c r="G185" s="44"/>
    </row>
    <row r="186" spans="7:7">
      <c r="G186" s="44"/>
    </row>
    <row r="187" spans="7:7">
      <c r="G187" s="44"/>
    </row>
    <row r="188" spans="7:7">
      <c r="G188" s="44"/>
    </row>
    <row r="189" spans="7:7">
      <c r="G189" s="44"/>
    </row>
    <row r="190" spans="7:7">
      <c r="G190" s="44"/>
    </row>
    <row r="191" spans="7:7">
      <c r="G191" s="44"/>
    </row>
    <row r="192" spans="7:7">
      <c r="G192" s="44"/>
    </row>
    <row r="193" spans="7:7">
      <c r="G193" s="44"/>
    </row>
    <row r="194" spans="7:7">
      <c r="G194" s="44"/>
    </row>
    <row r="195" spans="7:7">
      <c r="G195" s="44"/>
    </row>
    <row r="196" spans="7:7">
      <c r="G196" s="44"/>
    </row>
    <row r="197" spans="7:7">
      <c r="G197" s="44"/>
    </row>
    <row r="198" spans="7:7">
      <c r="G198" s="44"/>
    </row>
    <row r="199" spans="7:7">
      <c r="G199" s="44"/>
    </row>
    <row r="200" spans="7:7">
      <c r="G200" s="44"/>
    </row>
    <row r="201" spans="7:7">
      <c r="G201" s="44"/>
    </row>
    <row r="202" spans="7:7">
      <c r="G202" s="44"/>
    </row>
    <row r="203" spans="7:7">
      <c r="G203" s="44"/>
    </row>
    <row r="204" spans="7:7">
      <c r="G204" s="44"/>
    </row>
    <row r="205" spans="7:7">
      <c r="G205" s="44"/>
    </row>
    <row r="206" spans="7:7">
      <c r="G206" s="44"/>
    </row>
    <row r="207" spans="7:7">
      <c r="G207" s="44"/>
    </row>
  </sheetData>
  <mergeCells count="17">
    <mergeCell ref="B125:F125"/>
    <mergeCell ref="B81:F81"/>
    <mergeCell ref="B85:F85"/>
    <mergeCell ref="B101:F101"/>
    <mergeCell ref="B105:F105"/>
    <mergeCell ref="E103:F103"/>
    <mergeCell ref="E123:F123"/>
    <mergeCell ref="B1:F1"/>
    <mergeCell ref="B5:F5"/>
    <mergeCell ref="B21:F21"/>
    <mergeCell ref="B25:F25"/>
    <mergeCell ref="B121:F121"/>
    <mergeCell ref="B41:F41"/>
    <mergeCell ref="B45:F45"/>
    <mergeCell ref="B61:F61"/>
    <mergeCell ref="B65:F65"/>
    <mergeCell ref="E63:F63"/>
  </mergeCells>
  <phoneticPr fontId="2" type="noConversion"/>
  <printOptions horizontalCentered="1"/>
  <pageMargins left="0.75" right="1" top="0.5" bottom="0.5" header="0.5" footer="0.5"/>
  <pageSetup scale="72" orientation="portrait" r:id="rId1"/>
  <headerFooter alignWithMargins="0"/>
  <rowBreaks count="6" manualBreakCount="6">
    <brk id="20" max="6" man="1"/>
    <brk id="40" max="16383" man="1"/>
    <brk id="60" max="16383" man="1"/>
    <brk id="80" max="16383" man="1"/>
    <brk id="100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B1:H154"/>
  <sheetViews>
    <sheetView view="pageBreakPreview" topLeftCell="A121" zoomScaleSheetLayoutView="75" workbookViewId="0">
      <selection activeCell="B1" sqref="B1:G21"/>
    </sheetView>
  </sheetViews>
  <sheetFormatPr defaultRowHeight="12.75"/>
  <cols>
    <col min="2" max="2" width="19" customWidth="1"/>
    <col min="3" max="3" width="16.28515625" customWidth="1"/>
    <col min="4" max="4" width="15.28515625" customWidth="1"/>
    <col min="5" max="5" width="14.7109375" customWidth="1"/>
    <col min="6" max="6" width="14" customWidth="1"/>
    <col min="7" max="7" width="16.42578125" customWidth="1"/>
    <col min="8" max="8" width="13.5703125" customWidth="1"/>
  </cols>
  <sheetData>
    <row r="1" spans="2:8" ht="32.1" customHeight="1">
      <c r="B1" s="442" t="s">
        <v>248</v>
      </c>
      <c r="C1" s="442"/>
      <c r="D1" s="442"/>
      <c r="E1" s="442"/>
      <c r="F1" s="442"/>
      <c r="G1" s="442"/>
      <c r="H1" s="29"/>
    </row>
    <row r="2" spans="2:8" ht="32.1" customHeight="1">
      <c r="B2" s="116"/>
      <c r="C2" s="21"/>
      <c r="D2" s="21"/>
      <c r="E2" s="21"/>
      <c r="F2" s="21"/>
      <c r="G2" s="21"/>
      <c r="H2" s="29"/>
    </row>
    <row r="3" spans="2:8" ht="32.1" customHeight="1">
      <c r="B3" s="118" t="s">
        <v>77</v>
      </c>
      <c r="C3" s="117"/>
      <c r="D3" s="117"/>
      <c r="E3" s="117"/>
      <c r="F3" s="117"/>
      <c r="G3" s="119" t="s">
        <v>29</v>
      </c>
      <c r="H3" s="29"/>
    </row>
    <row r="4" spans="2:8" ht="32.1" customHeight="1">
      <c r="G4" s="18"/>
    </row>
    <row r="5" spans="2:8" ht="32.1" customHeight="1">
      <c r="B5" s="452" t="s">
        <v>42</v>
      </c>
      <c r="C5" s="452"/>
      <c r="D5" s="452"/>
      <c r="E5" s="452"/>
      <c r="F5" s="452"/>
      <c r="G5" s="452"/>
    </row>
    <row r="6" spans="2:8" ht="32.1" customHeight="1">
      <c r="G6" s="10" t="s">
        <v>14</v>
      </c>
    </row>
    <row r="7" spans="2:8" ht="20.100000000000001" customHeight="1">
      <c r="B7" s="457" t="s">
        <v>12</v>
      </c>
      <c r="C7" s="472" t="s">
        <v>40</v>
      </c>
      <c r="D7" s="473"/>
      <c r="E7" s="457" t="s">
        <v>181</v>
      </c>
      <c r="F7" s="457" t="s">
        <v>41</v>
      </c>
      <c r="G7" s="457" t="s">
        <v>0</v>
      </c>
      <c r="H7" s="33"/>
    </row>
    <row r="8" spans="2:8" ht="20.100000000000001" customHeight="1">
      <c r="B8" s="474"/>
      <c r="C8" s="300" t="s">
        <v>193</v>
      </c>
      <c r="D8" s="300" t="s">
        <v>194</v>
      </c>
      <c r="E8" s="475"/>
      <c r="F8" s="477"/>
      <c r="G8" s="479"/>
      <c r="H8" s="33"/>
    </row>
    <row r="9" spans="2:8" ht="20.100000000000001" customHeight="1">
      <c r="B9" s="448"/>
      <c r="C9" s="301" t="s">
        <v>195</v>
      </c>
      <c r="D9" s="301" t="s">
        <v>195</v>
      </c>
      <c r="E9" s="476"/>
      <c r="F9" s="478"/>
      <c r="G9" s="458"/>
      <c r="H9" s="33"/>
    </row>
    <row r="10" spans="2:8" ht="50.1" customHeight="1">
      <c r="B10" s="171" t="s">
        <v>26</v>
      </c>
      <c r="C10" s="146">
        <v>75842.095000000001</v>
      </c>
      <c r="D10" s="146">
        <v>1672.6310000000001</v>
      </c>
      <c r="E10" s="146">
        <v>48.319999999999993</v>
      </c>
      <c r="F10" s="146">
        <v>117.38500000000001</v>
      </c>
      <c r="G10" s="158">
        <v>77680.430999999997</v>
      </c>
      <c r="H10" s="24"/>
    </row>
    <row r="11" spans="2:8" ht="50.1" customHeight="1">
      <c r="B11" s="171" t="s">
        <v>74</v>
      </c>
      <c r="C11" s="146">
        <v>68100.60100000001</v>
      </c>
      <c r="D11" s="146">
        <v>1314.5120000000002</v>
      </c>
      <c r="E11" s="146">
        <v>38.157999999999994</v>
      </c>
      <c r="F11" s="146">
        <v>108.104</v>
      </c>
      <c r="G11" s="158">
        <v>69561.375000000015</v>
      </c>
      <c r="H11" s="24"/>
    </row>
    <row r="12" spans="2:8" ht="50.1" customHeight="1">
      <c r="B12" s="171" t="s">
        <v>86</v>
      </c>
      <c r="C12" s="146">
        <v>63867.800999999999</v>
      </c>
      <c r="D12" s="146">
        <v>1464.366</v>
      </c>
      <c r="E12" s="146">
        <v>21.452999999999999</v>
      </c>
      <c r="F12" s="146">
        <v>98.167999999999992</v>
      </c>
      <c r="G12" s="158">
        <v>65451.788</v>
      </c>
      <c r="H12" s="24"/>
    </row>
    <row r="13" spans="2:8" ht="50.1" customHeight="1">
      <c r="B13" s="171" t="s">
        <v>88</v>
      </c>
      <c r="C13" s="146">
        <v>61967.584999999992</v>
      </c>
      <c r="D13" s="146">
        <v>2024.8419999999999</v>
      </c>
      <c r="E13" s="146">
        <v>38.33</v>
      </c>
      <c r="F13" s="146">
        <v>102.00200000000001</v>
      </c>
      <c r="G13" s="158">
        <v>64132.758999999991</v>
      </c>
      <c r="H13" s="24"/>
    </row>
    <row r="14" spans="2:8" ht="50.1" customHeight="1">
      <c r="B14" s="171" t="s">
        <v>89</v>
      </c>
      <c r="C14" s="146">
        <v>68980.275999999998</v>
      </c>
      <c r="D14" s="146">
        <v>1975.934</v>
      </c>
      <c r="E14" s="146">
        <v>70.162000000000006</v>
      </c>
      <c r="F14" s="146">
        <v>80.335000000000008</v>
      </c>
      <c r="G14" s="158">
        <v>71106.706999999995</v>
      </c>
      <c r="H14" s="24"/>
    </row>
    <row r="15" spans="2:8" ht="50.1" customHeight="1">
      <c r="B15" s="171" t="s">
        <v>153</v>
      </c>
      <c r="C15" s="146">
        <v>79477.173999999999</v>
      </c>
      <c r="D15" s="146">
        <v>2260.1890000000003</v>
      </c>
      <c r="E15" s="146">
        <v>93.86</v>
      </c>
      <c r="F15" s="146">
        <v>102.524</v>
      </c>
      <c r="G15" s="158">
        <v>81933.747000000003</v>
      </c>
      <c r="H15" s="24"/>
    </row>
    <row r="16" spans="2:8" ht="50.1" customHeight="1">
      <c r="B16" s="171" t="s">
        <v>228</v>
      </c>
      <c r="C16" s="146">
        <v>92957.820999999996</v>
      </c>
      <c r="D16" s="146">
        <v>2280.5030000000002</v>
      </c>
      <c r="E16" s="146">
        <v>62.029999999999994</v>
      </c>
      <c r="F16" s="146">
        <v>119.61199999999999</v>
      </c>
      <c r="G16" s="158">
        <v>95419.965999999986</v>
      </c>
      <c r="H16" s="24"/>
    </row>
    <row r="17" spans="2:8" ht="50.1" customHeight="1">
      <c r="B17" s="190" t="s">
        <v>303</v>
      </c>
      <c r="C17" s="146">
        <v>91284.89</v>
      </c>
      <c r="D17" s="146">
        <v>1509.403</v>
      </c>
      <c r="E17" s="146">
        <v>23.873000000000001</v>
      </c>
      <c r="F17" s="146">
        <v>29.231999999999999</v>
      </c>
      <c r="G17" s="158">
        <v>92847.398000000016</v>
      </c>
      <c r="H17" s="24"/>
    </row>
    <row r="18" spans="2:8" ht="50.1" customHeight="1">
      <c r="B18" s="190" t="s">
        <v>318</v>
      </c>
      <c r="C18" s="146">
        <v>94132.027000000002</v>
      </c>
      <c r="D18" s="146">
        <v>2946.7919999999999</v>
      </c>
      <c r="E18" s="146">
        <v>19.655999999999999</v>
      </c>
      <c r="F18" s="146">
        <v>30.247</v>
      </c>
      <c r="G18" s="158">
        <v>97128.722000000009</v>
      </c>
      <c r="H18" s="24"/>
    </row>
    <row r="19" spans="2:8" ht="50.1" customHeight="1">
      <c r="B19" s="190" t="s">
        <v>329</v>
      </c>
      <c r="C19" s="146">
        <v>73984.445999999996</v>
      </c>
      <c r="D19" s="146">
        <v>2269.08</v>
      </c>
      <c r="E19" s="146">
        <v>1.71</v>
      </c>
      <c r="F19" s="146">
        <v>6.9959999999999996</v>
      </c>
      <c r="G19" s="158">
        <v>76262.232000000004</v>
      </c>
      <c r="H19" s="24"/>
    </row>
    <row r="20" spans="2:8" ht="50.1" customHeight="1">
      <c r="B20" s="171" t="s">
        <v>393</v>
      </c>
      <c r="C20" s="146">
        <v>80528.39</v>
      </c>
      <c r="D20" s="146">
        <v>1581.5650000000001</v>
      </c>
      <c r="E20" s="146">
        <v>0</v>
      </c>
      <c r="F20" s="146">
        <v>1.27</v>
      </c>
      <c r="G20" s="158">
        <f>SUM(G42,G64,G86,G108,G130,G152)</f>
        <v>82649.135000000009</v>
      </c>
      <c r="H20" s="24"/>
    </row>
    <row r="21" spans="2:8" ht="50.1" customHeight="1">
      <c r="B21" s="366" t="s">
        <v>398</v>
      </c>
      <c r="C21" s="165">
        <v>60271.423000000003</v>
      </c>
      <c r="D21" s="165">
        <v>1305.578</v>
      </c>
      <c r="E21" s="165">
        <v>0</v>
      </c>
      <c r="F21" s="165">
        <v>0.26500000000000001</v>
      </c>
      <c r="G21" s="163">
        <f>SUM(G43,G65,G87,G109,G131,G153)</f>
        <v>62069.647000000004</v>
      </c>
      <c r="H21" s="47"/>
    </row>
    <row r="22" spans="2:8" ht="32.1" customHeight="1"/>
    <row r="23" spans="2:8" ht="32.1" customHeight="1">
      <c r="B23" s="442" t="s">
        <v>249</v>
      </c>
      <c r="C23" s="442"/>
      <c r="D23" s="442"/>
      <c r="E23" s="442"/>
      <c r="F23" s="442"/>
      <c r="G23" s="442"/>
      <c r="H23" s="29"/>
    </row>
    <row r="24" spans="2:8" ht="32.1" customHeight="1">
      <c r="B24" s="116"/>
      <c r="C24" s="21"/>
      <c r="D24" s="21"/>
      <c r="E24" s="21"/>
      <c r="F24" s="21"/>
      <c r="G24" s="21"/>
      <c r="H24" s="29"/>
    </row>
    <row r="25" spans="2:8" ht="32.1" customHeight="1">
      <c r="B25" s="117" t="s">
        <v>11</v>
      </c>
      <c r="C25" s="117"/>
      <c r="D25" s="117"/>
      <c r="E25" s="117"/>
      <c r="F25" s="117"/>
      <c r="G25" s="119" t="s">
        <v>30</v>
      </c>
      <c r="H25" s="29"/>
    </row>
    <row r="26" spans="2:8" ht="32.1" customHeight="1">
      <c r="B26" s="29"/>
      <c r="C26" s="29"/>
      <c r="D26" s="29"/>
      <c r="E26" s="29"/>
      <c r="F26" s="29"/>
      <c r="G26" s="30"/>
      <c r="H26" s="29"/>
    </row>
    <row r="27" spans="2:8" ht="32.1" customHeight="1">
      <c r="B27" s="452" t="s">
        <v>42</v>
      </c>
      <c r="C27" s="452"/>
      <c r="D27" s="452"/>
      <c r="E27" s="452"/>
      <c r="F27" s="452"/>
      <c r="G27" s="452"/>
    </row>
    <row r="28" spans="2:8" ht="32.1" customHeight="1">
      <c r="G28" s="10" t="s">
        <v>14</v>
      </c>
    </row>
    <row r="29" spans="2:8" ht="20.100000000000001" customHeight="1">
      <c r="B29" s="457" t="s">
        <v>12</v>
      </c>
      <c r="C29" s="472" t="s">
        <v>40</v>
      </c>
      <c r="D29" s="473"/>
      <c r="E29" s="457" t="s">
        <v>181</v>
      </c>
      <c r="F29" s="457" t="s">
        <v>41</v>
      </c>
      <c r="G29" s="457" t="s">
        <v>0</v>
      </c>
    </row>
    <row r="30" spans="2:8" ht="20.100000000000001" customHeight="1">
      <c r="B30" s="474"/>
      <c r="C30" s="300" t="s">
        <v>193</v>
      </c>
      <c r="D30" s="300" t="s">
        <v>194</v>
      </c>
      <c r="E30" s="475"/>
      <c r="F30" s="477"/>
      <c r="G30" s="479"/>
    </row>
    <row r="31" spans="2:8" ht="20.100000000000001" customHeight="1">
      <c r="B31" s="448"/>
      <c r="C31" s="301" t="s">
        <v>195</v>
      </c>
      <c r="D31" s="301" t="s">
        <v>195</v>
      </c>
      <c r="E31" s="476"/>
      <c r="F31" s="478"/>
      <c r="G31" s="458"/>
    </row>
    <row r="32" spans="2:8" ht="50.1" customHeight="1">
      <c r="B32" s="171" t="s">
        <v>26</v>
      </c>
      <c r="C32" s="146">
        <v>62306.760999999999</v>
      </c>
      <c r="D32" s="146">
        <v>448.11200000000002</v>
      </c>
      <c r="E32" s="146">
        <v>39.302999999999997</v>
      </c>
      <c r="F32" s="146">
        <v>0.161</v>
      </c>
      <c r="G32" s="158">
        <v>62794.337</v>
      </c>
      <c r="H32" s="24"/>
    </row>
    <row r="33" spans="2:8" ht="50.1" customHeight="1">
      <c r="B33" s="171" t="s">
        <v>74</v>
      </c>
      <c r="C33" s="146">
        <v>56569.993000000002</v>
      </c>
      <c r="D33" s="146">
        <v>456.00599999999997</v>
      </c>
      <c r="E33" s="146">
        <v>31.795000000000002</v>
      </c>
      <c r="F33" s="146">
        <v>0.185</v>
      </c>
      <c r="G33" s="158">
        <v>57057.978999999999</v>
      </c>
      <c r="H33" s="24"/>
    </row>
    <row r="34" spans="2:8" ht="50.1" customHeight="1">
      <c r="B34" s="171" t="s">
        <v>86</v>
      </c>
      <c r="C34" s="146">
        <v>53046.375</v>
      </c>
      <c r="D34" s="146">
        <v>532.88800000000003</v>
      </c>
      <c r="E34" s="146">
        <v>17.744</v>
      </c>
      <c r="F34" s="146">
        <v>4.1000000000000002E-2</v>
      </c>
      <c r="G34" s="158">
        <v>53597.047999999995</v>
      </c>
      <c r="H34" s="24"/>
    </row>
    <row r="35" spans="2:8" ht="50.1" customHeight="1">
      <c r="B35" s="171" t="s">
        <v>88</v>
      </c>
      <c r="C35" s="146">
        <v>51088.855000000003</v>
      </c>
      <c r="D35" s="146">
        <v>848.16899999999998</v>
      </c>
      <c r="E35" s="146">
        <v>3.6890000000000001</v>
      </c>
      <c r="F35" s="146">
        <v>5.8999999999999997E-2</v>
      </c>
      <c r="G35" s="158">
        <v>51940.772000000004</v>
      </c>
      <c r="H35" s="24"/>
    </row>
    <row r="36" spans="2:8" ht="50.1" customHeight="1">
      <c r="B36" s="171" t="s">
        <v>91</v>
      </c>
      <c r="C36" s="146">
        <v>56905.165999999997</v>
      </c>
      <c r="D36" s="146">
        <v>743.11599999999999</v>
      </c>
      <c r="E36" s="146">
        <v>7.6289999999999996</v>
      </c>
      <c r="F36" s="146">
        <v>0</v>
      </c>
      <c r="G36" s="158">
        <v>57655.911</v>
      </c>
      <c r="H36" s="24"/>
    </row>
    <row r="37" spans="2:8" ht="50.1" customHeight="1">
      <c r="B37" s="171" t="s">
        <v>153</v>
      </c>
      <c r="C37" s="146">
        <v>65161.27</v>
      </c>
      <c r="D37" s="146">
        <v>939.29100000000005</v>
      </c>
      <c r="E37" s="146">
        <v>18.45</v>
      </c>
      <c r="F37" s="146">
        <v>0</v>
      </c>
      <c r="G37" s="158">
        <v>66119.010999999999</v>
      </c>
      <c r="H37" s="24"/>
    </row>
    <row r="38" spans="2:8" ht="50.1" customHeight="1">
      <c r="B38" s="171" t="s">
        <v>228</v>
      </c>
      <c r="C38" s="146">
        <v>76731.254000000001</v>
      </c>
      <c r="D38" s="136">
        <v>877.803</v>
      </c>
      <c r="E38" s="136">
        <v>12.116</v>
      </c>
      <c r="F38" s="146">
        <v>0</v>
      </c>
      <c r="G38" s="208">
        <v>77621.172999999995</v>
      </c>
      <c r="H38" s="24"/>
    </row>
    <row r="39" spans="2:8" ht="50.1" customHeight="1">
      <c r="B39" s="190" t="s">
        <v>303</v>
      </c>
      <c r="C39" s="191">
        <v>75357.396999999997</v>
      </c>
      <c r="D39" s="191">
        <v>436.37700000000001</v>
      </c>
      <c r="E39" s="191">
        <v>13.113</v>
      </c>
      <c r="F39" s="191">
        <v>5.2110000000000003</v>
      </c>
      <c r="G39" s="208">
        <v>75812.097999999984</v>
      </c>
      <c r="H39" s="36"/>
    </row>
    <row r="40" spans="2:8" ht="50.1" customHeight="1">
      <c r="B40" s="190" t="s">
        <v>318</v>
      </c>
      <c r="C40" s="181">
        <v>78649.691000000006</v>
      </c>
      <c r="D40" s="181">
        <v>1809.9649999999999</v>
      </c>
      <c r="E40" s="181">
        <v>12.504</v>
      </c>
      <c r="F40" s="181">
        <v>2.5150000000000001</v>
      </c>
      <c r="G40" s="198">
        <v>80474.675000000003</v>
      </c>
      <c r="H40" s="36"/>
    </row>
    <row r="41" spans="2:8" ht="50.1" customHeight="1">
      <c r="B41" s="190" t="s">
        <v>329</v>
      </c>
      <c r="C41" s="124">
        <v>61573.722999999998</v>
      </c>
      <c r="D41" s="124">
        <v>914.63400000000001</v>
      </c>
      <c r="E41" s="112">
        <v>1.55</v>
      </c>
      <c r="F41" s="112">
        <v>0</v>
      </c>
      <c r="G41" s="290">
        <v>62489.906999999999</v>
      </c>
      <c r="H41" s="37"/>
    </row>
    <row r="42" spans="2:8" ht="50.1" customHeight="1">
      <c r="B42" s="171" t="s">
        <v>393</v>
      </c>
      <c r="C42" s="124">
        <v>68825.271999999997</v>
      </c>
      <c r="D42" s="124">
        <v>463.904</v>
      </c>
      <c r="E42" s="112">
        <v>0</v>
      </c>
      <c r="F42" s="112">
        <v>0</v>
      </c>
      <c r="G42" s="290">
        <v>69434.258000000002</v>
      </c>
      <c r="H42" s="37"/>
    </row>
    <row r="43" spans="2:8" ht="50.1" customHeight="1">
      <c r="B43" s="366" t="s">
        <v>398</v>
      </c>
      <c r="C43" s="265">
        <v>52674.733</v>
      </c>
      <c r="D43" s="265">
        <v>354.70100000000002</v>
      </c>
      <c r="E43" s="114">
        <v>0</v>
      </c>
      <c r="F43" s="114">
        <v>0</v>
      </c>
      <c r="G43" s="266">
        <v>53138.220999999998</v>
      </c>
      <c r="H43" s="37"/>
    </row>
    <row r="44" spans="2:8" ht="32.1" customHeight="1"/>
    <row r="45" spans="2:8" ht="32.1" customHeight="1">
      <c r="B45" s="442" t="s">
        <v>250</v>
      </c>
      <c r="C45" s="442"/>
      <c r="D45" s="442"/>
      <c r="E45" s="442"/>
      <c r="F45" s="442"/>
      <c r="G45" s="442"/>
      <c r="H45" s="29"/>
    </row>
    <row r="46" spans="2:8" ht="32.1" customHeight="1">
      <c r="B46" s="116"/>
      <c r="C46" s="21"/>
      <c r="D46" s="21"/>
      <c r="E46" s="21"/>
      <c r="F46" s="21"/>
      <c r="G46" s="21"/>
      <c r="H46" s="29"/>
    </row>
    <row r="47" spans="2:8" ht="32.1" customHeight="1">
      <c r="B47" s="117" t="s">
        <v>11</v>
      </c>
      <c r="C47" s="117"/>
      <c r="D47" s="117"/>
      <c r="E47" s="117"/>
      <c r="F47" s="117"/>
      <c r="G47" s="119" t="s">
        <v>32</v>
      </c>
      <c r="H47" s="29"/>
    </row>
    <row r="48" spans="2:8" ht="32.1" customHeight="1">
      <c r="B48" s="29"/>
      <c r="C48" s="29"/>
      <c r="D48" s="29"/>
      <c r="E48" s="29"/>
      <c r="F48" s="29"/>
      <c r="G48" s="30"/>
      <c r="H48" s="29"/>
    </row>
    <row r="49" spans="2:8" ht="32.1" customHeight="1">
      <c r="B49" s="452" t="s">
        <v>42</v>
      </c>
      <c r="C49" s="452"/>
      <c r="D49" s="452"/>
      <c r="E49" s="452"/>
      <c r="F49" s="452"/>
      <c r="G49" s="452"/>
    </row>
    <row r="50" spans="2:8" ht="32.1" customHeight="1">
      <c r="G50" s="10" t="s">
        <v>14</v>
      </c>
    </row>
    <row r="51" spans="2:8" ht="20.100000000000001" customHeight="1">
      <c r="B51" s="457" t="s">
        <v>12</v>
      </c>
      <c r="C51" s="472" t="s">
        <v>40</v>
      </c>
      <c r="D51" s="473"/>
      <c r="E51" s="457" t="s">
        <v>181</v>
      </c>
      <c r="F51" s="457" t="s">
        <v>41</v>
      </c>
      <c r="G51" s="457" t="s">
        <v>0</v>
      </c>
    </row>
    <row r="52" spans="2:8" ht="20.100000000000001" customHeight="1">
      <c r="B52" s="474"/>
      <c r="C52" s="300" t="s">
        <v>193</v>
      </c>
      <c r="D52" s="300" t="s">
        <v>194</v>
      </c>
      <c r="E52" s="475"/>
      <c r="F52" s="477"/>
      <c r="G52" s="479"/>
    </row>
    <row r="53" spans="2:8" ht="20.100000000000001" customHeight="1">
      <c r="B53" s="448"/>
      <c r="C53" s="301" t="s">
        <v>195</v>
      </c>
      <c r="D53" s="301" t="s">
        <v>195</v>
      </c>
      <c r="E53" s="476"/>
      <c r="F53" s="478"/>
      <c r="G53" s="458"/>
    </row>
    <row r="54" spans="2:8" ht="50.1" customHeight="1">
      <c r="B54" s="171" t="s">
        <v>26</v>
      </c>
      <c r="C54" s="146">
        <v>9573.3209999999999</v>
      </c>
      <c r="D54" s="146">
        <v>180.65199999999999</v>
      </c>
      <c r="E54" s="146">
        <v>3.05</v>
      </c>
      <c r="F54" s="146">
        <v>0.44600000000000001</v>
      </c>
      <c r="G54" s="158">
        <v>9757.4689999999991</v>
      </c>
      <c r="H54" s="24"/>
    </row>
    <row r="55" spans="2:8" ht="50.1" customHeight="1">
      <c r="B55" s="171" t="s">
        <v>74</v>
      </c>
      <c r="C55" s="146">
        <v>8096.4250000000002</v>
      </c>
      <c r="D55" s="146">
        <v>281.036</v>
      </c>
      <c r="E55" s="146">
        <v>2.629</v>
      </c>
      <c r="F55" s="146">
        <v>0.44600000000000001</v>
      </c>
      <c r="G55" s="158">
        <v>8380.5360000000001</v>
      </c>
      <c r="H55" s="24"/>
    </row>
    <row r="56" spans="2:8" ht="50.1" customHeight="1">
      <c r="B56" s="178" t="s">
        <v>86</v>
      </c>
      <c r="C56" s="179">
        <v>7297.2870000000003</v>
      </c>
      <c r="D56" s="179">
        <v>289.14800000000002</v>
      </c>
      <c r="E56" s="179">
        <v>2.5430000000000001</v>
      </c>
      <c r="F56" s="179">
        <v>0</v>
      </c>
      <c r="G56" s="158">
        <v>7588.9780000000001</v>
      </c>
      <c r="H56" s="24"/>
    </row>
    <row r="57" spans="2:8" ht="50.1" customHeight="1">
      <c r="B57" s="171" t="s">
        <v>88</v>
      </c>
      <c r="C57" s="146">
        <v>7608.0559999999996</v>
      </c>
      <c r="D57" s="146">
        <v>567.37699999999995</v>
      </c>
      <c r="E57" s="146">
        <v>33.765999999999998</v>
      </c>
      <c r="F57" s="146">
        <v>0</v>
      </c>
      <c r="G57" s="158">
        <v>8209.1989999999987</v>
      </c>
      <c r="H57" s="24"/>
    </row>
    <row r="58" spans="2:8" ht="50.1" customHeight="1">
      <c r="B58" s="171" t="s">
        <v>89</v>
      </c>
      <c r="C58" s="146">
        <v>8790.2829999999994</v>
      </c>
      <c r="D58" s="146">
        <v>419.37700000000001</v>
      </c>
      <c r="E58" s="146">
        <v>62.216000000000001</v>
      </c>
      <c r="F58" s="146">
        <v>0</v>
      </c>
      <c r="G58" s="158">
        <v>9271.8760000000002</v>
      </c>
      <c r="H58" s="24"/>
    </row>
    <row r="59" spans="2:8" ht="50.1" customHeight="1">
      <c r="B59" s="171" t="s">
        <v>153</v>
      </c>
      <c r="C59" s="146">
        <v>10755.909</v>
      </c>
      <c r="D59" s="146">
        <v>465.49599999999998</v>
      </c>
      <c r="E59" s="146">
        <v>73.47</v>
      </c>
      <c r="F59" s="146">
        <v>0</v>
      </c>
      <c r="G59" s="158">
        <v>11294.874999999998</v>
      </c>
      <c r="H59" s="24"/>
    </row>
    <row r="60" spans="2:8" ht="50.1" customHeight="1">
      <c r="B60" s="171" t="s">
        <v>228</v>
      </c>
      <c r="C60" s="136">
        <v>12311.290999999999</v>
      </c>
      <c r="D60" s="136">
        <v>381.96499999999997</v>
      </c>
      <c r="E60" s="136">
        <v>49.512999999999998</v>
      </c>
      <c r="F60" s="146">
        <v>0</v>
      </c>
      <c r="G60" s="158">
        <v>12742.769</v>
      </c>
      <c r="H60" s="24"/>
    </row>
    <row r="61" spans="2:8" ht="50.1" customHeight="1">
      <c r="B61" s="190" t="s">
        <v>303</v>
      </c>
      <c r="C61" s="146">
        <v>12245.306</v>
      </c>
      <c r="D61" s="146">
        <v>317.02100000000002</v>
      </c>
      <c r="E61" s="146">
        <v>9.49</v>
      </c>
      <c r="F61" s="146">
        <v>0</v>
      </c>
      <c r="G61" s="158">
        <v>12571.817000000001</v>
      </c>
      <c r="H61" s="36"/>
    </row>
    <row r="62" spans="2:8" ht="50.1" customHeight="1">
      <c r="B62" s="190" t="s">
        <v>318</v>
      </c>
      <c r="C62" s="181">
        <v>12135.718999999999</v>
      </c>
      <c r="D62" s="181">
        <v>289.214</v>
      </c>
      <c r="E62" s="181">
        <v>6.11</v>
      </c>
      <c r="F62" s="181">
        <v>0</v>
      </c>
      <c r="G62" s="198">
        <v>12431.043</v>
      </c>
      <c r="H62" s="36"/>
    </row>
    <row r="63" spans="2:8" ht="50.1" customHeight="1">
      <c r="B63" s="190" t="s">
        <v>329</v>
      </c>
      <c r="C63" s="124">
        <v>9646.8040000000001</v>
      </c>
      <c r="D63" s="124">
        <v>152.494</v>
      </c>
      <c r="E63" s="112">
        <v>0</v>
      </c>
      <c r="F63" s="112">
        <v>0</v>
      </c>
      <c r="G63" s="290">
        <v>9799.2980000000007</v>
      </c>
      <c r="H63" s="37"/>
    </row>
    <row r="64" spans="2:8" ht="50.1" customHeight="1">
      <c r="B64" s="171" t="s">
        <v>393</v>
      </c>
      <c r="C64" s="124">
        <v>8850.48</v>
      </c>
      <c r="D64" s="124">
        <v>0.86099999999999999</v>
      </c>
      <c r="E64" s="112">
        <v>0</v>
      </c>
      <c r="F64" s="112">
        <v>0</v>
      </c>
      <c r="G64" s="290">
        <v>9018.5730000000003</v>
      </c>
      <c r="H64" s="37"/>
    </row>
    <row r="65" spans="2:8" ht="50.1" customHeight="1">
      <c r="B65" s="366" t="s">
        <v>398</v>
      </c>
      <c r="C65" s="265">
        <v>5220.4229999999998</v>
      </c>
      <c r="D65" s="114">
        <v>0</v>
      </c>
      <c r="E65" s="114">
        <v>0</v>
      </c>
      <c r="F65" s="114">
        <v>0</v>
      </c>
      <c r="G65" s="266">
        <v>5300.3940000000002</v>
      </c>
      <c r="H65" s="37"/>
    </row>
    <row r="66" spans="2:8" ht="32.1" customHeight="1">
      <c r="B66" s="39"/>
      <c r="C66" s="24"/>
      <c r="D66" s="24"/>
      <c r="E66" s="24"/>
      <c r="F66" s="24"/>
      <c r="G66" s="45"/>
      <c r="H66" s="29"/>
    </row>
    <row r="67" spans="2:8" ht="32.1" customHeight="1">
      <c r="B67" s="442" t="s">
        <v>251</v>
      </c>
      <c r="C67" s="442"/>
      <c r="D67" s="442"/>
      <c r="E67" s="442"/>
      <c r="F67" s="442"/>
      <c r="G67" s="442"/>
      <c r="H67" s="29"/>
    </row>
    <row r="68" spans="2:8" ht="32.1" customHeight="1">
      <c r="B68" s="116"/>
      <c r="C68" s="21"/>
      <c r="D68" s="21"/>
      <c r="E68" s="21"/>
      <c r="F68" s="21"/>
      <c r="G68" s="21"/>
      <c r="H68" s="29"/>
    </row>
    <row r="69" spans="2:8" ht="32.1" customHeight="1">
      <c r="B69" s="117"/>
      <c r="C69" s="117"/>
      <c r="D69" s="117"/>
      <c r="E69" s="462" t="s">
        <v>156</v>
      </c>
      <c r="F69" s="462"/>
      <c r="G69" s="462"/>
      <c r="H69" s="29"/>
    </row>
    <row r="70" spans="2:8" ht="32.1" customHeight="1">
      <c r="B70" s="29"/>
      <c r="C70" s="29"/>
      <c r="D70" s="29"/>
      <c r="E70" s="29"/>
      <c r="F70" s="29"/>
      <c r="G70" s="30"/>
      <c r="H70" s="29"/>
    </row>
    <row r="71" spans="2:8" ht="32.1" customHeight="1">
      <c r="B71" s="452" t="s">
        <v>42</v>
      </c>
      <c r="C71" s="452"/>
      <c r="D71" s="452"/>
      <c r="E71" s="452"/>
      <c r="F71" s="452"/>
      <c r="G71" s="452"/>
      <c r="H71" s="38"/>
    </row>
    <row r="72" spans="2:8" ht="32.1" customHeight="1">
      <c r="B72" s="29"/>
      <c r="C72" s="29"/>
      <c r="D72" s="29"/>
      <c r="E72" s="29"/>
      <c r="F72" s="29"/>
      <c r="G72" s="35" t="s">
        <v>14</v>
      </c>
      <c r="H72" s="29"/>
    </row>
    <row r="73" spans="2:8" ht="20.100000000000001" customHeight="1">
      <c r="B73" s="457" t="s">
        <v>12</v>
      </c>
      <c r="C73" s="472" t="s">
        <v>40</v>
      </c>
      <c r="D73" s="473"/>
      <c r="E73" s="457" t="s">
        <v>181</v>
      </c>
      <c r="F73" s="457" t="s">
        <v>41</v>
      </c>
      <c r="G73" s="457" t="s">
        <v>0</v>
      </c>
      <c r="H73" s="33"/>
    </row>
    <row r="74" spans="2:8" ht="20.100000000000001" customHeight="1">
      <c r="B74" s="474"/>
      <c r="C74" s="300" t="s">
        <v>193</v>
      </c>
      <c r="D74" s="300" t="s">
        <v>194</v>
      </c>
      <c r="E74" s="475"/>
      <c r="F74" s="477"/>
      <c r="G74" s="479"/>
      <c r="H74" s="33"/>
    </row>
    <row r="75" spans="2:8" ht="20.100000000000001" customHeight="1">
      <c r="B75" s="448"/>
      <c r="C75" s="301" t="s">
        <v>195</v>
      </c>
      <c r="D75" s="301" t="s">
        <v>195</v>
      </c>
      <c r="E75" s="476"/>
      <c r="F75" s="478"/>
      <c r="G75" s="458"/>
      <c r="H75" s="33"/>
    </row>
    <row r="76" spans="2:8" ht="50.1" customHeight="1">
      <c r="B76" s="171" t="s">
        <v>26</v>
      </c>
      <c r="C76" s="146">
        <v>3735.44</v>
      </c>
      <c r="D76" s="146">
        <v>604.68100000000004</v>
      </c>
      <c r="E76" s="146">
        <v>5.9669999999999996</v>
      </c>
      <c r="F76" s="146">
        <v>8.0229999999999997</v>
      </c>
      <c r="G76" s="158">
        <v>4354.1109999999999</v>
      </c>
      <c r="H76" s="24"/>
    </row>
    <row r="77" spans="2:8" ht="50.1" customHeight="1">
      <c r="B77" s="171" t="s">
        <v>74</v>
      </c>
      <c r="C77" s="146">
        <v>3304.8290000000002</v>
      </c>
      <c r="D77" s="146">
        <v>216.97900000000001</v>
      </c>
      <c r="E77" s="146">
        <v>3.4369999999999998</v>
      </c>
      <c r="F77" s="146">
        <v>1.4379999999999999</v>
      </c>
      <c r="G77" s="158">
        <v>3526.683</v>
      </c>
      <c r="H77" s="24"/>
    </row>
    <row r="78" spans="2:8" ht="50.1" customHeight="1">
      <c r="B78" s="171" t="s">
        <v>86</v>
      </c>
      <c r="C78" s="146">
        <v>3407.48</v>
      </c>
      <c r="D78" s="146">
        <v>340.02199999999999</v>
      </c>
      <c r="E78" s="146">
        <v>1.1659999999999999</v>
      </c>
      <c r="F78" s="146">
        <v>1.62</v>
      </c>
      <c r="G78" s="158">
        <v>3750.288</v>
      </c>
      <c r="H78" s="24"/>
    </row>
    <row r="79" spans="2:8" ht="50.1" customHeight="1">
      <c r="B79" s="171" t="s">
        <v>88</v>
      </c>
      <c r="C79" s="146">
        <v>3121.864</v>
      </c>
      <c r="D79" s="146">
        <v>312.56</v>
      </c>
      <c r="E79" s="146">
        <v>0.875</v>
      </c>
      <c r="F79" s="146">
        <v>0.41499999999999998</v>
      </c>
      <c r="G79" s="158">
        <v>3435.7139999999999</v>
      </c>
      <c r="H79" s="24"/>
    </row>
    <row r="80" spans="2:8" ht="50.1" customHeight="1">
      <c r="B80" s="171" t="s">
        <v>89</v>
      </c>
      <c r="C80" s="146">
        <v>3100.4340000000002</v>
      </c>
      <c r="D80" s="146">
        <v>362.48</v>
      </c>
      <c r="E80" s="146">
        <v>0.22700000000000001</v>
      </c>
      <c r="F80" s="146">
        <v>0.78</v>
      </c>
      <c r="G80" s="158">
        <v>3463.9210000000003</v>
      </c>
      <c r="H80" s="24"/>
    </row>
    <row r="81" spans="2:8" ht="50.1" customHeight="1">
      <c r="B81" s="171" t="s">
        <v>153</v>
      </c>
      <c r="C81" s="146">
        <v>3339.806</v>
      </c>
      <c r="D81" s="146">
        <v>385.529</v>
      </c>
      <c r="E81" s="146">
        <v>0.94299999999999995</v>
      </c>
      <c r="F81" s="146">
        <v>0.42</v>
      </c>
      <c r="G81" s="158">
        <v>3726.6980000000003</v>
      </c>
      <c r="H81" s="24"/>
    </row>
    <row r="82" spans="2:8" ht="50.1" customHeight="1">
      <c r="B82" s="171" t="s">
        <v>228</v>
      </c>
      <c r="C82" s="136">
        <v>3644.3560000000002</v>
      </c>
      <c r="D82" s="136">
        <v>390.67099999999999</v>
      </c>
      <c r="E82" s="146">
        <v>0.15</v>
      </c>
      <c r="F82" s="146">
        <v>0.21</v>
      </c>
      <c r="G82" s="208">
        <v>4035.3870000000002</v>
      </c>
      <c r="H82" s="24"/>
    </row>
    <row r="83" spans="2:8" ht="50.1" customHeight="1">
      <c r="B83" s="190" t="s">
        <v>303</v>
      </c>
      <c r="C83" s="146">
        <v>3425.7820000000002</v>
      </c>
      <c r="D83" s="146">
        <v>177.83199999999999</v>
      </c>
      <c r="E83" s="146">
        <v>0.91</v>
      </c>
      <c r="F83" s="146">
        <v>0</v>
      </c>
      <c r="G83" s="158">
        <v>3604.5239999999999</v>
      </c>
      <c r="H83" s="36"/>
    </row>
    <row r="84" spans="2:8" ht="50.1" customHeight="1">
      <c r="B84" s="190" t="s">
        <v>318</v>
      </c>
      <c r="C84" s="181">
        <v>3064.2579999999998</v>
      </c>
      <c r="D84" s="181">
        <v>238.709</v>
      </c>
      <c r="E84" s="181">
        <v>0.94499999999999995</v>
      </c>
      <c r="F84" s="181">
        <v>0</v>
      </c>
      <c r="G84" s="198">
        <v>3303.9119999999998</v>
      </c>
      <c r="H84" s="36"/>
    </row>
    <row r="85" spans="2:8" ht="50.1" customHeight="1">
      <c r="B85" s="190" t="s">
        <v>329</v>
      </c>
      <c r="C85" s="124">
        <v>2524.3310000000001</v>
      </c>
      <c r="D85" s="124">
        <v>446.65300000000002</v>
      </c>
      <c r="E85" s="112">
        <v>0.16</v>
      </c>
      <c r="F85" s="112">
        <v>0</v>
      </c>
      <c r="G85" s="290">
        <v>2971.1440000000002</v>
      </c>
      <c r="H85" s="37"/>
    </row>
    <row r="86" spans="2:8" ht="50.1" customHeight="1">
      <c r="B86" s="171" t="s">
        <v>393</v>
      </c>
      <c r="C86" s="112">
        <v>2641.04</v>
      </c>
      <c r="D86" s="124">
        <v>277.88</v>
      </c>
      <c r="E86" s="112">
        <v>0</v>
      </c>
      <c r="F86" s="112">
        <v>0</v>
      </c>
      <c r="G86" s="113">
        <v>3051.3339999999998</v>
      </c>
      <c r="H86" s="37"/>
    </row>
    <row r="87" spans="2:8" ht="50.1" customHeight="1">
      <c r="B87" s="366" t="s">
        <v>398</v>
      </c>
      <c r="C87" s="114">
        <v>2179.5329999999999</v>
      </c>
      <c r="D87" s="265">
        <v>274.98599999999999</v>
      </c>
      <c r="E87" s="114">
        <v>0</v>
      </c>
      <c r="F87" s="114">
        <v>0</v>
      </c>
      <c r="G87" s="115">
        <v>2640.1280000000002</v>
      </c>
      <c r="H87" s="37"/>
    </row>
    <row r="88" spans="2:8" ht="32.1" customHeight="1"/>
    <row r="89" spans="2:8" ht="32.1" customHeight="1">
      <c r="B89" s="442" t="s">
        <v>252</v>
      </c>
      <c r="C89" s="442"/>
      <c r="D89" s="442"/>
      <c r="E89" s="442"/>
      <c r="F89" s="442"/>
      <c r="G89" s="442"/>
      <c r="H89" s="29"/>
    </row>
    <row r="90" spans="2:8" ht="32.1" customHeight="1">
      <c r="B90" s="116"/>
      <c r="C90" s="21"/>
      <c r="D90" s="21"/>
      <c r="E90" s="21"/>
      <c r="F90" s="21"/>
      <c r="G90" s="21"/>
      <c r="H90" s="29"/>
    </row>
    <row r="91" spans="2:8" ht="32.1" customHeight="1">
      <c r="B91" s="117" t="s">
        <v>11</v>
      </c>
      <c r="C91" s="117"/>
      <c r="D91" s="117"/>
      <c r="E91" s="117"/>
      <c r="F91" s="462" t="s">
        <v>75</v>
      </c>
      <c r="G91" s="462"/>
      <c r="H91" s="29"/>
    </row>
    <row r="92" spans="2:8" ht="32.1" customHeight="1">
      <c r="G92" s="18"/>
    </row>
    <row r="93" spans="2:8" ht="32.1" customHeight="1">
      <c r="B93" s="452" t="s">
        <v>42</v>
      </c>
      <c r="C93" s="452"/>
      <c r="D93" s="452"/>
      <c r="E93" s="452"/>
      <c r="F93" s="452"/>
      <c r="G93" s="452"/>
    </row>
    <row r="94" spans="2:8" ht="32.1" customHeight="1">
      <c r="G94" s="10" t="s">
        <v>14</v>
      </c>
    </row>
    <row r="95" spans="2:8" ht="20.100000000000001" customHeight="1">
      <c r="B95" s="457" t="s">
        <v>12</v>
      </c>
      <c r="C95" s="472" t="s">
        <v>40</v>
      </c>
      <c r="D95" s="473"/>
      <c r="E95" s="457" t="s">
        <v>181</v>
      </c>
      <c r="F95" s="457" t="s">
        <v>41</v>
      </c>
      <c r="G95" s="457" t="s">
        <v>0</v>
      </c>
    </row>
    <row r="96" spans="2:8" ht="20.100000000000001" customHeight="1">
      <c r="B96" s="474"/>
      <c r="C96" s="300" t="s">
        <v>193</v>
      </c>
      <c r="D96" s="300" t="s">
        <v>194</v>
      </c>
      <c r="E96" s="475"/>
      <c r="F96" s="477"/>
      <c r="G96" s="479"/>
    </row>
    <row r="97" spans="2:8" ht="20.100000000000001" customHeight="1">
      <c r="B97" s="448"/>
      <c r="C97" s="301" t="s">
        <v>195</v>
      </c>
      <c r="D97" s="301" t="s">
        <v>195</v>
      </c>
      <c r="E97" s="476"/>
      <c r="F97" s="478"/>
      <c r="G97" s="458"/>
    </row>
    <row r="98" spans="2:8" ht="50.1" customHeight="1">
      <c r="B98" s="171" t="s">
        <v>26</v>
      </c>
      <c r="C98" s="146">
        <v>195.81299999999999</v>
      </c>
      <c r="D98" s="146">
        <v>7.6379999999999999</v>
      </c>
      <c r="E98" s="146">
        <v>0</v>
      </c>
      <c r="F98" s="146">
        <v>0.85499999999999998</v>
      </c>
      <c r="G98" s="158">
        <v>204.30599999999998</v>
      </c>
      <c r="H98" s="24"/>
    </row>
    <row r="99" spans="2:8" ht="50.1" customHeight="1">
      <c r="B99" s="171" t="s">
        <v>74</v>
      </c>
      <c r="C99" s="146">
        <v>108.623</v>
      </c>
      <c r="D99" s="146">
        <v>6.109</v>
      </c>
      <c r="E99" s="146">
        <v>0.29699999999999999</v>
      </c>
      <c r="F99" s="146">
        <v>0.41599999999999998</v>
      </c>
      <c r="G99" s="158">
        <v>115.44499999999999</v>
      </c>
      <c r="H99" s="24"/>
    </row>
    <row r="100" spans="2:8" ht="50.1" customHeight="1">
      <c r="B100" s="171" t="s">
        <v>86</v>
      </c>
      <c r="C100" s="146">
        <v>104.49</v>
      </c>
      <c r="D100" s="146">
        <v>2.339</v>
      </c>
      <c r="E100" s="146">
        <v>0</v>
      </c>
      <c r="F100" s="146">
        <v>0</v>
      </c>
      <c r="G100" s="158">
        <v>106.82899999999999</v>
      </c>
      <c r="H100" s="24"/>
    </row>
    <row r="101" spans="2:8" ht="50.1" customHeight="1">
      <c r="B101" s="171" t="s">
        <v>88</v>
      </c>
      <c r="C101" s="146">
        <v>129.518</v>
      </c>
      <c r="D101" s="146">
        <v>1.359</v>
      </c>
      <c r="E101" s="146">
        <v>0</v>
      </c>
      <c r="F101" s="146">
        <v>0</v>
      </c>
      <c r="G101" s="158">
        <v>130.87700000000001</v>
      </c>
      <c r="H101" s="24"/>
    </row>
    <row r="102" spans="2:8" ht="50.1" customHeight="1">
      <c r="B102" s="171" t="s">
        <v>89</v>
      </c>
      <c r="C102" s="146">
        <v>176.5</v>
      </c>
      <c r="D102" s="146">
        <v>0.79400000000000004</v>
      </c>
      <c r="E102" s="146">
        <v>0</v>
      </c>
      <c r="F102" s="146">
        <v>0</v>
      </c>
      <c r="G102" s="158">
        <v>177.29400000000001</v>
      </c>
      <c r="H102" s="24"/>
    </row>
    <row r="103" spans="2:8" ht="50.1" customHeight="1">
      <c r="B103" s="171" t="s">
        <v>153</v>
      </c>
      <c r="C103" s="146">
        <v>216.238</v>
      </c>
      <c r="D103" s="146">
        <v>0.375</v>
      </c>
      <c r="E103" s="146">
        <v>0.247</v>
      </c>
      <c r="F103" s="146">
        <v>0</v>
      </c>
      <c r="G103" s="158">
        <v>216.86</v>
      </c>
      <c r="H103" s="24"/>
    </row>
    <row r="104" spans="2:8" ht="50.1" customHeight="1">
      <c r="B104" s="171" t="s">
        <v>228</v>
      </c>
      <c r="C104" s="136">
        <v>261.99200000000002</v>
      </c>
      <c r="D104" s="146">
        <v>0.1</v>
      </c>
      <c r="E104" s="146">
        <v>0</v>
      </c>
      <c r="F104" s="146">
        <v>0</v>
      </c>
      <c r="G104" s="158">
        <v>262.09200000000004</v>
      </c>
      <c r="H104" s="24"/>
    </row>
    <row r="105" spans="2:8" ht="50.1" customHeight="1">
      <c r="B105" s="171" t="s">
        <v>303</v>
      </c>
      <c r="C105" s="146">
        <v>252.22499999999999</v>
      </c>
      <c r="D105" s="146">
        <v>2.556</v>
      </c>
      <c r="E105" s="146">
        <v>0.06</v>
      </c>
      <c r="F105" s="146">
        <v>0</v>
      </c>
      <c r="G105" s="158">
        <v>254.84100000000001</v>
      </c>
      <c r="H105" s="24"/>
    </row>
    <row r="106" spans="2:8" ht="50.1" customHeight="1">
      <c r="B106" s="171" t="s">
        <v>318</v>
      </c>
      <c r="C106" s="181">
        <v>273.41300000000001</v>
      </c>
      <c r="D106" s="181">
        <v>28.997</v>
      </c>
      <c r="E106" s="181">
        <v>0.06</v>
      </c>
      <c r="F106" s="181">
        <v>0</v>
      </c>
      <c r="G106" s="198">
        <v>302.47000000000003</v>
      </c>
      <c r="H106" s="24"/>
    </row>
    <row r="107" spans="2:8" ht="50.1" customHeight="1">
      <c r="B107" s="171" t="s">
        <v>329</v>
      </c>
      <c r="C107" s="124">
        <v>237.428</v>
      </c>
      <c r="D107" s="124">
        <v>20.463000000000001</v>
      </c>
      <c r="E107" s="112">
        <v>0</v>
      </c>
      <c r="F107" s="112">
        <v>0</v>
      </c>
      <c r="G107" s="290">
        <v>257.89100000000002</v>
      </c>
      <c r="H107" s="37"/>
    </row>
    <row r="108" spans="2:8" ht="50.1" customHeight="1">
      <c r="B108" s="171" t="s">
        <v>393</v>
      </c>
      <c r="C108" s="124">
        <v>206.726</v>
      </c>
      <c r="D108" s="124">
        <v>17.545000000000002</v>
      </c>
      <c r="E108" s="112">
        <v>0</v>
      </c>
      <c r="F108" s="112">
        <v>0</v>
      </c>
      <c r="G108" s="290">
        <v>229.61799999999999</v>
      </c>
      <c r="H108" s="37"/>
    </row>
    <row r="109" spans="2:8" ht="50.1" customHeight="1">
      <c r="B109" s="366" t="s">
        <v>398</v>
      </c>
      <c r="C109" s="265">
        <v>194.83799999999999</v>
      </c>
      <c r="D109" s="265">
        <v>31.812000000000001</v>
      </c>
      <c r="E109" s="114">
        <v>0</v>
      </c>
      <c r="F109" s="114">
        <v>0</v>
      </c>
      <c r="G109" s="115">
        <v>231.995</v>
      </c>
      <c r="H109" s="37"/>
    </row>
    <row r="110" spans="2:8" ht="32.1" customHeight="1"/>
    <row r="111" spans="2:8" ht="32.1" customHeight="1">
      <c r="B111" s="442" t="s">
        <v>253</v>
      </c>
      <c r="C111" s="442"/>
      <c r="D111" s="442"/>
      <c r="E111" s="442"/>
      <c r="F111" s="442"/>
      <c r="G111" s="442"/>
      <c r="H111" s="29"/>
    </row>
    <row r="112" spans="2:8" ht="32.1" customHeight="1">
      <c r="B112" s="116"/>
      <c r="C112" s="21"/>
      <c r="D112" s="21"/>
      <c r="E112" s="21"/>
      <c r="F112" s="21"/>
      <c r="G112" s="21"/>
      <c r="H112" s="29"/>
    </row>
    <row r="113" spans="2:8" ht="32.1" customHeight="1">
      <c r="B113" s="117" t="s">
        <v>11</v>
      </c>
      <c r="C113" s="117"/>
      <c r="D113" s="117"/>
      <c r="E113" s="117"/>
      <c r="F113" s="462" t="s">
        <v>69</v>
      </c>
      <c r="G113" s="462"/>
      <c r="H113" s="29"/>
    </row>
    <row r="114" spans="2:8" ht="32.1" customHeight="1">
      <c r="B114" s="29"/>
      <c r="C114" s="29"/>
      <c r="D114" s="29"/>
      <c r="E114" s="29"/>
      <c r="F114" s="29"/>
      <c r="G114" s="30"/>
      <c r="H114" s="29"/>
    </row>
    <row r="115" spans="2:8" ht="32.1" customHeight="1">
      <c r="B115" s="452" t="s">
        <v>42</v>
      </c>
      <c r="C115" s="452"/>
      <c r="D115" s="452"/>
      <c r="E115" s="452"/>
      <c r="F115" s="452"/>
      <c r="G115" s="452"/>
    </row>
    <row r="116" spans="2:8" ht="32.1" customHeight="1">
      <c r="G116" s="10" t="s">
        <v>14</v>
      </c>
    </row>
    <row r="117" spans="2:8" ht="20.100000000000001" customHeight="1">
      <c r="B117" s="457" t="s">
        <v>12</v>
      </c>
      <c r="C117" s="472" t="s">
        <v>40</v>
      </c>
      <c r="D117" s="473"/>
      <c r="E117" s="457" t="s">
        <v>181</v>
      </c>
      <c r="F117" s="457" t="s">
        <v>41</v>
      </c>
      <c r="G117" s="457" t="s">
        <v>0</v>
      </c>
    </row>
    <row r="118" spans="2:8" ht="20.100000000000001" customHeight="1">
      <c r="B118" s="474"/>
      <c r="C118" s="300" t="s">
        <v>193</v>
      </c>
      <c r="D118" s="300" t="s">
        <v>194</v>
      </c>
      <c r="E118" s="475"/>
      <c r="F118" s="477"/>
      <c r="G118" s="479"/>
    </row>
    <row r="119" spans="2:8" ht="20.100000000000001" customHeight="1">
      <c r="B119" s="448"/>
      <c r="C119" s="301" t="s">
        <v>195</v>
      </c>
      <c r="D119" s="301" t="s">
        <v>195</v>
      </c>
      <c r="E119" s="476"/>
      <c r="F119" s="478"/>
      <c r="G119" s="458"/>
    </row>
    <row r="120" spans="2:8" ht="50.1" customHeight="1">
      <c r="B120" s="171" t="s">
        <v>26</v>
      </c>
      <c r="C120" s="146">
        <v>2.907</v>
      </c>
      <c r="D120" s="146">
        <v>304.30799999999999</v>
      </c>
      <c r="E120" s="146">
        <v>0</v>
      </c>
      <c r="F120" s="146">
        <v>0.4</v>
      </c>
      <c r="G120" s="158">
        <v>307.61499999999995</v>
      </c>
      <c r="H120" s="24"/>
    </row>
    <row r="121" spans="2:8" ht="50.1" customHeight="1">
      <c r="B121" s="171" t="s">
        <v>74</v>
      </c>
      <c r="C121" s="146">
        <v>2.5499999999999998</v>
      </c>
      <c r="D121" s="146">
        <v>235.376</v>
      </c>
      <c r="E121" s="146">
        <v>0</v>
      </c>
      <c r="F121" s="146">
        <v>0.39900000000000002</v>
      </c>
      <c r="G121" s="158">
        <v>238.32500000000002</v>
      </c>
      <c r="H121" s="24"/>
    </row>
    <row r="122" spans="2:8" ht="50.1" customHeight="1">
      <c r="B122" s="171" t="s">
        <v>86</v>
      </c>
      <c r="C122" s="146">
        <v>0.80100000000000005</v>
      </c>
      <c r="D122" s="146">
        <v>178.21</v>
      </c>
      <c r="E122" s="146">
        <v>0</v>
      </c>
      <c r="F122" s="146">
        <v>0.35599999999999998</v>
      </c>
      <c r="G122" s="158">
        <v>179.36699999999999</v>
      </c>
      <c r="H122" s="24"/>
    </row>
    <row r="123" spans="2:8" ht="50.1" customHeight="1">
      <c r="B123" s="171" t="s">
        <v>88</v>
      </c>
      <c r="C123" s="146">
        <v>2.5579999999999998</v>
      </c>
      <c r="D123" s="146">
        <v>161.03399999999999</v>
      </c>
      <c r="E123" s="146">
        <v>0</v>
      </c>
      <c r="F123" s="146">
        <v>0.89900000000000002</v>
      </c>
      <c r="G123" s="158">
        <v>164.49099999999999</v>
      </c>
      <c r="H123" s="24"/>
    </row>
    <row r="124" spans="2:8" ht="50.1" customHeight="1">
      <c r="B124" s="171" t="s">
        <v>89</v>
      </c>
      <c r="C124" s="146">
        <v>3.6760000000000002</v>
      </c>
      <c r="D124" s="146">
        <v>239.42699999999999</v>
      </c>
      <c r="E124" s="146">
        <v>0.09</v>
      </c>
      <c r="F124" s="146">
        <v>0.5</v>
      </c>
      <c r="G124" s="158">
        <v>243.69299999999998</v>
      </c>
      <c r="H124" s="24"/>
    </row>
    <row r="125" spans="2:8" ht="50.1" customHeight="1">
      <c r="B125" s="171" t="s">
        <v>153</v>
      </c>
      <c r="C125" s="146">
        <v>3.137</v>
      </c>
      <c r="D125" s="146">
        <v>292.517</v>
      </c>
      <c r="E125" s="146">
        <v>0.75</v>
      </c>
      <c r="F125" s="146">
        <v>3.0390000000000001</v>
      </c>
      <c r="G125" s="158">
        <v>299.44299999999998</v>
      </c>
      <c r="H125" s="24"/>
    </row>
    <row r="126" spans="2:8" ht="50.1" customHeight="1">
      <c r="B126" s="171" t="s">
        <v>228</v>
      </c>
      <c r="C126" s="136">
        <v>4.399</v>
      </c>
      <c r="D126" s="136">
        <v>406.71100000000001</v>
      </c>
      <c r="E126" s="136">
        <v>0.17100000000000001</v>
      </c>
      <c r="F126" s="136">
        <v>1.617</v>
      </c>
      <c r="G126" s="208">
        <v>412.89800000000002</v>
      </c>
      <c r="H126" s="24"/>
    </row>
    <row r="127" spans="2:8" ht="50.1" customHeight="1">
      <c r="B127" s="190" t="s">
        <v>303</v>
      </c>
      <c r="C127" s="146">
        <v>1.64</v>
      </c>
      <c r="D127" s="146">
        <v>300.55099999999999</v>
      </c>
      <c r="E127" s="146">
        <v>0.25</v>
      </c>
      <c r="F127" s="146">
        <v>0.56399999999999995</v>
      </c>
      <c r="G127" s="158">
        <v>303.005</v>
      </c>
      <c r="H127" s="36"/>
    </row>
    <row r="128" spans="2:8" ht="50.1" customHeight="1">
      <c r="B128" s="190" t="s">
        <v>318</v>
      </c>
      <c r="C128" s="181">
        <v>0</v>
      </c>
      <c r="D128" s="181">
        <v>308.24099999999999</v>
      </c>
      <c r="E128" s="181">
        <v>0</v>
      </c>
      <c r="F128" s="181">
        <v>0.15</v>
      </c>
      <c r="G128" s="198">
        <v>308.39099999999996</v>
      </c>
      <c r="H128" s="36"/>
    </row>
    <row r="129" spans="2:8" ht="50.1" customHeight="1">
      <c r="B129" s="190" t="s">
        <v>329</v>
      </c>
      <c r="C129" s="124">
        <v>2.5000000000000001E-2</v>
      </c>
      <c r="D129" s="124">
        <v>371.24599999999998</v>
      </c>
      <c r="E129" s="112">
        <v>0</v>
      </c>
      <c r="F129" s="112">
        <v>0.1</v>
      </c>
      <c r="G129" s="290">
        <v>371.37099999999998</v>
      </c>
      <c r="H129" s="37"/>
    </row>
    <row r="130" spans="2:8" ht="50.1" customHeight="1">
      <c r="B130" s="171" t="s">
        <v>393</v>
      </c>
      <c r="C130" s="112">
        <v>0</v>
      </c>
      <c r="D130" s="124">
        <v>322.13600000000002</v>
      </c>
      <c r="E130" s="112">
        <v>0</v>
      </c>
      <c r="F130" s="112">
        <v>0</v>
      </c>
      <c r="G130" s="113">
        <v>362.024</v>
      </c>
      <c r="H130" s="37"/>
    </row>
    <row r="131" spans="2:8" ht="50.1" customHeight="1">
      <c r="B131" s="366" t="s">
        <v>398</v>
      </c>
      <c r="C131" s="114">
        <v>0</v>
      </c>
      <c r="D131" s="114">
        <v>391.44</v>
      </c>
      <c r="E131" s="114">
        <v>0</v>
      </c>
      <c r="F131" s="114">
        <v>0</v>
      </c>
      <c r="G131" s="115">
        <v>482.58800000000002</v>
      </c>
      <c r="H131" s="37"/>
    </row>
    <row r="132" spans="2:8" ht="32.1" customHeight="1"/>
    <row r="133" spans="2:8" ht="32.1" customHeight="1">
      <c r="B133" s="442" t="s">
        <v>254</v>
      </c>
      <c r="C133" s="442"/>
      <c r="D133" s="442"/>
      <c r="E133" s="442"/>
      <c r="F133" s="442"/>
      <c r="G133" s="442"/>
      <c r="H133" s="29"/>
    </row>
    <row r="134" spans="2:8" ht="32.1" customHeight="1">
      <c r="B134" s="116"/>
      <c r="C134" s="21"/>
      <c r="D134" s="21"/>
      <c r="E134" s="21"/>
      <c r="F134" s="21"/>
      <c r="G134" s="21"/>
      <c r="H134" s="29"/>
    </row>
    <row r="135" spans="2:8" ht="32.1" customHeight="1">
      <c r="B135" s="117" t="s">
        <v>11</v>
      </c>
      <c r="C135" s="117"/>
      <c r="D135" s="117"/>
      <c r="E135" s="117"/>
      <c r="F135" s="462" t="s">
        <v>31</v>
      </c>
      <c r="G135" s="462"/>
      <c r="H135" s="29"/>
    </row>
    <row r="136" spans="2:8" ht="32.1" customHeight="1">
      <c r="B136" s="29"/>
      <c r="C136" s="29"/>
      <c r="D136" s="29"/>
      <c r="E136" s="29"/>
      <c r="F136" s="29"/>
      <c r="G136" s="30"/>
      <c r="H136" s="29"/>
    </row>
    <row r="137" spans="2:8" ht="32.1" customHeight="1">
      <c r="B137" s="452" t="s">
        <v>42</v>
      </c>
      <c r="C137" s="452"/>
      <c r="D137" s="452"/>
      <c r="E137" s="452"/>
      <c r="F137" s="452"/>
      <c r="G137" s="452"/>
    </row>
    <row r="138" spans="2:8" ht="32.1" customHeight="1">
      <c r="G138" s="10" t="s">
        <v>14</v>
      </c>
    </row>
    <row r="139" spans="2:8" ht="20.100000000000001" customHeight="1">
      <c r="B139" s="457" t="s">
        <v>12</v>
      </c>
      <c r="C139" s="472" t="s">
        <v>40</v>
      </c>
      <c r="D139" s="473"/>
      <c r="E139" s="457" t="s">
        <v>181</v>
      </c>
      <c r="F139" s="457" t="s">
        <v>41</v>
      </c>
      <c r="G139" s="457" t="s">
        <v>0</v>
      </c>
    </row>
    <row r="140" spans="2:8" ht="20.100000000000001" customHeight="1">
      <c r="B140" s="474"/>
      <c r="C140" s="300" t="s">
        <v>193</v>
      </c>
      <c r="D140" s="300" t="s">
        <v>194</v>
      </c>
      <c r="E140" s="475"/>
      <c r="F140" s="477"/>
      <c r="G140" s="479"/>
    </row>
    <row r="141" spans="2:8" ht="20.100000000000001" customHeight="1">
      <c r="B141" s="448"/>
      <c r="C141" s="301" t="s">
        <v>195</v>
      </c>
      <c r="D141" s="301" t="s">
        <v>195</v>
      </c>
      <c r="E141" s="476"/>
      <c r="F141" s="478"/>
      <c r="G141" s="458"/>
    </row>
    <row r="142" spans="2:8" ht="50.1" customHeight="1">
      <c r="B142" s="171" t="s">
        <v>26</v>
      </c>
      <c r="C142" s="146">
        <v>27.853000000000002</v>
      </c>
      <c r="D142" s="146">
        <v>127.24</v>
      </c>
      <c r="E142" s="146">
        <v>0</v>
      </c>
      <c r="F142" s="146">
        <v>107.5</v>
      </c>
      <c r="G142" s="158">
        <v>262.59299999999996</v>
      </c>
      <c r="H142" s="24"/>
    </row>
    <row r="143" spans="2:8" ht="50.1" customHeight="1">
      <c r="B143" s="171" t="s">
        <v>74</v>
      </c>
      <c r="C143" s="146">
        <v>18.181000000000001</v>
      </c>
      <c r="D143" s="146">
        <v>119.006</v>
      </c>
      <c r="E143" s="146">
        <v>0</v>
      </c>
      <c r="F143" s="146">
        <v>105.22</v>
      </c>
      <c r="G143" s="158">
        <v>242.40700000000001</v>
      </c>
      <c r="H143" s="24"/>
    </row>
    <row r="144" spans="2:8" ht="50.1" customHeight="1">
      <c r="B144" s="171" t="s">
        <v>86</v>
      </c>
      <c r="C144" s="146">
        <v>11.368</v>
      </c>
      <c r="D144" s="146">
        <v>121.759</v>
      </c>
      <c r="E144" s="146">
        <v>0</v>
      </c>
      <c r="F144" s="146">
        <v>96.150999999999996</v>
      </c>
      <c r="G144" s="158">
        <v>229.27800000000002</v>
      </c>
      <c r="H144" s="24"/>
    </row>
    <row r="145" spans="2:8" ht="50.1" customHeight="1">
      <c r="B145" s="171" t="s">
        <v>88</v>
      </c>
      <c r="C145" s="146">
        <v>16.734000000000002</v>
      </c>
      <c r="D145" s="146">
        <v>134.34299999999999</v>
      </c>
      <c r="E145" s="146">
        <v>0</v>
      </c>
      <c r="F145" s="146">
        <v>100.629</v>
      </c>
      <c r="G145" s="158">
        <v>251.70600000000002</v>
      </c>
      <c r="H145" s="24"/>
    </row>
    <row r="146" spans="2:8" ht="50.1" customHeight="1">
      <c r="B146" s="171" t="s">
        <v>89</v>
      </c>
      <c r="C146" s="146">
        <v>4.2169999999999996</v>
      </c>
      <c r="D146" s="146">
        <v>210.74</v>
      </c>
      <c r="E146" s="146">
        <v>0</v>
      </c>
      <c r="F146" s="146">
        <v>79.055000000000007</v>
      </c>
      <c r="G146" s="158">
        <v>294.01200000000006</v>
      </c>
      <c r="H146" s="24"/>
    </row>
    <row r="147" spans="2:8" ht="50.1" customHeight="1">
      <c r="B147" s="171" t="s">
        <v>153</v>
      </c>
      <c r="C147" s="136">
        <v>0.81399999999999995</v>
      </c>
      <c r="D147" s="136">
        <v>176.98099999999999</v>
      </c>
      <c r="E147" s="146">
        <v>0</v>
      </c>
      <c r="F147" s="136">
        <v>99.064999999999998</v>
      </c>
      <c r="G147" s="158">
        <v>276.86</v>
      </c>
      <c r="H147" s="24"/>
    </row>
    <row r="148" spans="2:8" ht="50.1" customHeight="1">
      <c r="B148" s="171" t="s">
        <v>228</v>
      </c>
      <c r="C148" s="136">
        <v>4.5289999999999999</v>
      </c>
      <c r="D148" s="136">
        <v>223.25299999999999</v>
      </c>
      <c r="E148" s="146">
        <v>0.08</v>
      </c>
      <c r="F148" s="136">
        <v>117.785</v>
      </c>
      <c r="G148" s="208">
        <v>345.64699999999999</v>
      </c>
      <c r="H148" s="24"/>
    </row>
    <row r="149" spans="2:8" ht="50.1" customHeight="1">
      <c r="B149" s="171" t="s">
        <v>303</v>
      </c>
      <c r="C149" s="146">
        <v>2.54</v>
      </c>
      <c r="D149" s="146">
        <v>275.06599999999997</v>
      </c>
      <c r="E149" s="146">
        <v>0.05</v>
      </c>
      <c r="F149" s="146">
        <v>23.457000000000001</v>
      </c>
      <c r="G149" s="158">
        <v>301.113</v>
      </c>
      <c r="H149" s="139"/>
    </row>
    <row r="150" spans="2:8" ht="50.1" customHeight="1">
      <c r="B150" s="171" t="s">
        <v>318</v>
      </c>
      <c r="C150" s="181">
        <v>8.9459999999999997</v>
      </c>
      <c r="D150" s="181">
        <v>271.666</v>
      </c>
      <c r="E150" s="181">
        <v>3.6999999999999998E-2</v>
      </c>
      <c r="F150" s="181">
        <v>27.582000000000001</v>
      </c>
      <c r="G150" s="198">
        <v>308.23099999999999</v>
      </c>
      <c r="H150" s="36"/>
    </row>
    <row r="151" spans="2:8" ht="50.1" customHeight="1">
      <c r="B151" s="171" t="s">
        <v>329</v>
      </c>
      <c r="C151" s="124">
        <v>2.1349999999999998</v>
      </c>
      <c r="D151" s="112">
        <v>363.59</v>
      </c>
      <c r="E151" s="112">
        <v>0</v>
      </c>
      <c r="F151" s="112">
        <v>6.8959999999999999</v>
      </c>
      <c r="G151" s="290">
        <f>SUM(C151:F151)</f>
        <v>372.62099999999998</v>
      </c>
      <c r="H151" s="37"/>
    </row>
    <row r="152" spans="2:8" ht="50.1" customHeight="1">
      <c r="B152" s="171" t="s">
        <v>393</v>
      </c>
      <c r="C152" s="112">
        <v>4.87</v>
      </c>
      <c r="D152" s="112">
        <v>499.23700000000002</v>
      </c>
      <c r="E152" s="112">
        <v>0</v>
      </c>
      <c r="F152" s="112">
        <v>1.27</v>
      </c>
      <c r="G152" s="113">
        <v>553.32799999999997</v>
      </c>
      <c r="H152" s="37"/>
    </row>
    <row r="153" spans="2:8" ht="50.1" customHeight="1">
      <c r="B153" s="366" t="s">
        <v>398</v>
      </c>
      <c r="C153" s="114">
        <v>1.897</v>
      </c>
      <c r="D153" s="114">
        <v>252.63900000000001</v>
      </c>
      <c r="E153" s="114">
        <v>0</v>
      </c>
      <c r="F153" s="114">
        <v>0.26500000000000001</v>
      </c>
      <c r="G153" s="115">
        <v>276.32100000000003</v>
      </c>
      <c r="H153" s="37"/>
    </row>
    <row r="154" spans="2:8" ht="32.1" customHeight="1"/>
  </sheetData>
  <mergeCells count="53">
    <mergeCell ref="B71:G71"/>
    <mergeCell ref="G139:G141"/>
    <mergeCell ref="G95:G97"/>
    <mergeCell ref="B117:B119"/>
    <mergeCell ref="C139:D139"/>
    <mergeCell ref="B133:G133"/>
    <mergeCell ref="B137:G137"/>
    <mergeCell ref="G117:G119"/>
    <mergeCell ref="E139:E141"/>
    <mergeCell ref="F139:F141"/>
    <mergeCell ref="B139:B141"/>
    <mergeCell ref="E117:E119"/>
    <mergeCell ref="F117:F119"/>
    <mergeCell ref="B89:G89"/>
    <mergeCell ref="B93:G93"/>
    <mergeCell ref="C95:D95"/>
    <mergeCell ref="B51:B53"/>
    <mergeCell ref="E51:E53"/>
    <mergeCell ref="F51:F53"/>
    <mergeCell ref="G51:G53"/>
    <mergeCell ref="C51:D51"/>
    <mergeCell ref="B67:G67"/>
    <mergeCell ref="B73:B75"/>
    <mergeCell ref="F113:G113"/>
    <mergeCell ref="F135:G135"/>
    <mergeCell ref="G73:G75"/>
    <mergeCell ref="E73:E75"/>
    <mergeCell ref="F73:F75"/>
    <mergeCell ref="F95:F97"/>
    <mergeCell ref="C73:D73"/>
    <mergeCell ref="B115:G115"/>
    <mergeCell ref="C117:D117"/>
    <mergeCell ref="B111:G111"/>
    <mergeCell ref="F91:G91"/>
    <mergeCell ref="B95:B97"/>
    <mergeCell ref="E95:E97"/>
    <mergeCell ref="E69:G69"/>
    <mergeCell ref="B1:G1"/>
    <mergeCell ref="B5:G5"/>
    <mergeCell ref="C7:D7"/>
    <mergeCell ref="B23:G23"/>
    <mergeCell ref="E7:E9"/>
    <mergeCell ref="F7:F9"/>
    <mergeCell ref="G7:G9"/>
    <mergeCell ref="B7:B9"/>
    <mergeCell ref="B27:G27"/>
    <mergeCell ref="C29:D29"/>
    <mergeCell ref="B45:G45"/>
    <mergeCell ref="B49:G49"/>
    <mergeCell ref="B29:B31"/>
    <mergeCell ref="E29:E31"/>
    <mergeCell ref="F29:F31"/>
    <mergeCell ref="G29:G31"/>
  </mergeCells>
  <phoneticPr fontId="2" type="noConversion"/>
  <printOptions horizontalCentered="1"/>
  <pageMargins left="0.75" right="1" top="0.5" bottom="0.5" header="0.5" footer="0.5"/>
  <pageSetup scale="79" orientation="portrait" r:id="rId1"/>
  <headerFooter alignWithMargins="0"/>
  <rowBreaks count="7" manualBreakCount="7">
    <brk id="22" max="16383" man="1"/>
    <brk id="44" max="16383" man="1"/>
    <brk id="66" max="16383" man="1"/>
    <brk id="88" max="16383" man="1"/>
    <brk id="110" max="16383" man="1"/>
    <brk id="132" max="16383" man="1"/>
    <brk id="1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Foreword</vt:lpstr>
      <vt:lpstr>Contents</vt:lpstr>
      <vt:lpstr>Suply AC by Source insti.</vt:lpstr>
      <vt:lpstr>prwise agri.loan</vt:lpstr>
      <vt:lpstr>L.O.Prin&amp;Rtn</vt:lpstr>
      <vt:lpstr>Cr.Disbr&amp;farmers served</vt:lpstr>
      <vt:lpstr>A.C.Disbr.size of loan</vt:lpstr>
      <vt:lpstr>TWise Compo</vt:lpstr>
      <vt:lpstr>Securitywise AC Disb.</vt:lpstr>
      <vt:lpstr>AC Prod&amp;Dev.Loan</vt:lpstr>
      <vt:lpstr>Purwise.AC Disbr</vt:lpstr>
      <vt:lpstr>FC RabiKharif</vt:lpstr>
      <vt:lpstr>Holdingwise AC Disbr</vt:lpstr>
      <vt:lpstr>AC Econholding</vt:lpstr>
      <vt:lpstr>Loan S.Farmer</vt:lpstr>
      <vt:lpstr>Tr-&amp;Tubewell (R)</vt:lpstr>
      <vt:lpstr>AC Rec.Ops</vt:lpstr>
      <vt:lpstr>Purwise NPL OStanding </vt:lpstr>
      <vt:lpstr>SAM LOAN REC.</vt:lpstr>
      <vt:lpstr>ztbl stafield</vt:lpstr>
      <vt:lpstr>Network of Field Officers</vt:lpstr>
      <vt:lpstr>Cum.Rec.</vt:lpstr>
      <vt:lpstr>'A.C.Disbr.size of loan'!Print_Area</vt:lpstr>
      <vt:lpstr>'AC Econholding'!Print_Area</vt:lpstr>
      <vt:lpstr>'AC Prod&amp;Dev.Loan'!Print_Area</vt:lpstr>
      <vt:lpstr>'AC Rec.Ops'!Print_Area</vt:lpstr>
      <vt:lpstr>Contents!Print_Area</vt:lpstr>
      <vt:lpstr>'Cr.Disbr&amp;farmers served'!Print_Area</vt:lpstr>
      <vt:lpstr>Cum.Rec.!Print_Area</vt:lpstr>
      <vt:lpstr>'FC RabiKharif'!Print_Area</vt:lpstr>
      <vt:lpstr>'Holdingwise AC Disbr'!Print_Area</vt:lpstr>
      <vt:lpstr>'L.O.Prin&amp;Rtn'!Print_Area</vt:lpstr>
      <vt:lpstr>'Loan S.Farmer'!Print_Area</vt:lpstr>
      <vt:lpstr>'prwise agri.loan'!Print_Area</vt:lpstr>
      <vt:lpstr>'Purwise NPL OStanding '!Print_Area</vt:lpstr>
      <vt:lpstr>'Purwise.AC Disbr'!Print_Area</vt:lpstr>
      <vt:lpstr>'SAM LOAN REC.'!Print_Area</vt:lpstr>
      <vt:lpstr>'Securitywise AC Disb.'!Print_Area</vt:lpstr>
      <vt:lpstr>'Suply AC by Source insti.'!Print_Area</vt:lpstr>
      <vt:lpstr>'Tr-&amp;Tubewell (R)'!Print_Area</vt:lpstr>
      <vt:lpstr>'TWise Compo'!Print_Area</vt:lpstr>
      <vt:lpstr>'ztbl stafield'!Print_Area</vt:lpstr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HANIF -82802</dc:creator>
  <cp:lastModifiedBy>roman.134637</cp:lastModifiedBy>
  <cp:lastPrinted>2021-10-05T10:11:56Z</cp:lastPrinted>
  <dcterms:created xsi:type="dcterms:W3CDTF">1996-10-14T23:33:28Z</dcterms:created>
  <dcterms:modified xsi:type="dcterms:W3CDTF">2021-11-25T09:09:05Z</dcterms:modified>
</cp:coreProperties>
</file>